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Korisnik\Desktop\1. izmjena financijskog plana 2025 za slanje\"/>
    </mc:Choice>
  </mc:AlternateContent>
  <xr:revisionPtr revIDLastSave="0" documentId="13_ncr:1_{B95DF00F-6DE8-4F29-B474-04D1F6189660}" xr6:coauthVersionLast="47" xr6:coauthVersionMax="47" xr10:uidLastSave="{00000000-0000-0000-0000-000000000000}"/>
  <bookViews>
    <workbookView xWindow="-120" yWindow="-120" windowWidth="38640" windowHeight="21120" activeTab="4" xr2:uid="{00000000-000D-0000-FFFF-FFFF00000000}"/>
  </bookViews>
  <sheets>
    <sheet name="SAŽETAK" sheetId="1" r:id="rId1"/>
    <sheet name="RAČUN PRIHODA I RASHODA" sheetId="2" r:id="rId2"/>
    <sheet name="Rashodi prema funkcijskoj klas." sheetId="3" r:id="rId3"/>
    <sheet name="Račun financiranja" sheetId="4" r:id="rId4"/>
    <sheet name="POSEBNI DIO" sheetId="5" r:id="rId5"/>
  </sheets>
  <definedNames>
    <definedName name="_xlnm.Print_Titles" localSheetId="4">'POSEBNI DIO'!$5:$5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7" i="5" l="1"/>
  <c r="G47" i="5"/>
  <c r="G69" i="5"/>
  <c r="G68" i="5" s="1"/>
  <c r="G67" i="5" s="1"/>
  <c r="E69" i="5"/>
  <c r="E68" i="5" s="1"/>
  <c r="E67" i="5" s="1"/>
  <c r="G64" i="5"/>
  <c r="G63" i="5" s="1"/>
  <c r="G62" i="5" s="1"/>
  <c r="E64" i="5"/>
  <c r="E63" i="5" s="1"/>
  <c r="E62" i="5" s="1"/>
  <c r="G59" i="5"/>
  <c r="G58" i="5" s="1"/>
  <c r="G57" i="5" s="1"/>
  <c r="E59" i="5"/>
  <c r="E58" i="5" s="1"/>
  <c r="E57" i="5" s="1"/>
  <c r="G55" i="5"/>
  <c r="G54" i="5" s="1"/>
  <c r="G53" i="5" s="1"/>
  <c r="E55" i="5"/>
  <c r="E54" i="5" s="1"/>
  <c r="E53" i="5" s="1"/>
  <c r="G49" i="5"/>
  <c r="E49" i="5"/>
  <c r="E42" i="5"/>
  <c r="E41" i="5" s="1"/>
  <c r="E40" i="5" s="1"/>
  <c r="G42" i="5"/>
  <c r="G41" i="5" s="1"/>
  <c r="G40" i="5" s="1"/>
  <c r="E37" i="5"/>
  <c r="E36" i="5" s="1"/>
  <c r="E35" i="5" s="1"/>
  <c r="E33" i="5"/>
  <c r="E32" i="5" s="1"/>
  <c r="E31" i="5" s="1"/>
  <c r="E28" i="5"/>
  <c r="E27" i="5" s="1"/>
  <c r="E26" i="5" s="1"/>
  <c r="E24" i="5"/>
  <c r="E23" i="5" s="1"/>
  <c r="E22" i="5" s="1"/>
  <c r="G20" i="5"/>
  <c r="G14" i="5"/>
  <c r="E20" i="5"/>
  <c r="E14" i="5"/>
  <c r="E10" i="5"/>
  <c r="G37" i="5"/>
  <c r="G36" i="5" s="1"/>
  <c r="G35" i="5" s="1"/>
  <c r="G33" i="5"/>
  <c r="G32" i="5" s="1"/>
  <c r="G31" i="5" s="1"/>
  <c r="G28" i="5"/>
  <c r="G27" i="5" s="1"/>
  <c r="G26" i="5" s="1"/>
  <c r="G24" i="5"/>
  <c r="G23" i="5" s="1"/>
  <c r="G22" i="5" s="1"/>
  <c r="G10" i="5"/>
  <c r="G41" i="2"/>
  <c r="H20" i="1" s="1"/>
  <c r="G44" i="2"/>
  <c r="G29" i="2"/>
  <c r="G50" i="2" s="1"/>
  <c r="D12" i="3" s="1"/>
  <c r="D11" i="3" s="1"/>
  <c r="D10" i="3" s="1"/>
  <c r="G32" i="2"/>
  <c r="G12" i="2"/>
  <c r="G11" i="2" s="1"/>
  <c r="G24" i="2" l="1"/>
  <c r="G10" i="2"/>
  <c r="H16" i="1" s="1"/>
  <c r="H15" i="1" s="1"/>
  <c r="H19" i="1"/>
  <c r="G9" i="5"/>
  <c r="G8" i="5" s="1"/>
  <c r="G7" i="5" s="1"/>
  <c r="G46" i="5"/>
  <c r="H18" i="1"/>
  <c r="E46" i="5"/>
  <c r="E9" i="5"/>
  <c r="E8" i="5" s="1"/>
  <c r="E7" i="5" s="1"/>
  <c r="G71" i="5" l="1"/>
  <c r="E45" i="5"/>
  <c r="E44" i="5" s="1"/>
  <c r="E6" i="5" s="1"/>
  <c r="E71" i="5"/>
  <c r="G45" i="5"/>
  <c r="G44" i="5" l="1"/>
  <c r="G6" i="5" l="1"/>
  <c r="F73" i="5" l="1"/>
  <c r="F70" i="5"/>
  <c r="F69" i="5" s="1"/>
  <c r="F68" i="5" s="1"/>
  <c r="F67" i="5" s="1"/>
  <c r="F66" i="5"/>
  <c r="F65" i="5"/>
  <c r="F61" i="5"/>
  <c r="F60" i="5"/>
  <c r="F56" i="5"/>
  <c r="F55" i="5" s="1"/>
  <c r="F54" i="5" s="1"/>
  <c r="F53" i="5" s="1"/>
  <c r="F52" i="5"/>
  <c r="F51" i="5"/>
  <c r="F50" i="5"/>
  <c r="F48" i="5"/>
  <c r="F47" i="5" s="1"/>
  <c r="F43" i="5"/>
  <c r="F42" i="5" s="1"/>
  <c r="F41" i="5" s="1"/>
  <c r="F40" i="5" s="1"/>
  <c r="F39" i="5"/>
  <c r="F38" i="5"/>
  <c r="F34" i="5"/>
  <c r="F33" i="5" s="1"/>
  <c r="F32" i="5" s="1"/>
  <c r="F31" i="5" s="1"/>
  <c r="F30" i="5"/>
  <c r="F29" i="5"/>
  <c r="F28" i="5"/>
  <c r="F27" i="5" s="1"/>
  <c r="F26" i="5" s="1"/>
  <c r="F25" i="5"/>
  <c r="F24" i="5" s="1"/>
  <c r="F23" i="5" s="1"/>
  <c r="F22" i="5" s="1"/>
  <c r="F21" i="5"/>
  <c r="F20" i="5" s="1"/>
  <c r="F19" i="5"/>
  <c r="F18" i="5"/>
  <c r="F17" i="5"/>
  <c r="F16" i="5"/>
  <c r="F15" i="5"/>
  <c r="F13" i="5"/>
  <c r="F12" i="5"/>
  <c r="F11" i="5"/>
  <c r="C12" i="3"/>
  <c r="C11" i="3"/>
  <c r="C10" i="3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G21" i="1"/>
  <c r="G20" i="1"/>
  <c r="G19" i="1"/>
  <c r="G16" i="1"/>
  <c r="G15" i="1" s="1"/>
  <c r="F10" i="5" l="1"/>
  <c r="F64" i="5"/>
  <c r="F63" i="5" s="1"/>
  <c r="F62" i="5" s="1"/>
  <c r="G18" i="1"/>
  <c r="F14" i="5"/>
  <c r="F9" i="5"/>
  <c r="F49" i="5"/>
  <c r="F46" i="5" s="1"/>
  <c r="F45" i="5" s="1"/>
  <c r="F59" i="5"/>
  <c r="F37" i="5"/>
  <c r="A75" i="5"/>
  <c r="A16" i="4"/>
  <c r="A14" i="3"/>
  <c r="A52" i="2"/>
  <c r="F8" i="5" l="1"/>
  <c r="F58" i="5"/>
  <c r="F36" i="5"/>
  <c r="F71" i="5" s="1"/>
  <c r="F57" i="5" l="1"/>
  <c r="F35" i="5"/>
  <c r="F44" i="5" l="1"/>
  <c r="F7" i="5"/>
  <c r="F6" i="5" l="1"/>
</calcChain>
</file>

<file path=xl/sharedStrings.xml><?xml version="1.0" encoding="utf-8"?>
<sst xmlns="http://schemas.openxmlformats.org/spreadsheetml/2006/main" count="211" uniqueCount="110">
  <si>
    <t xml:space="preserve">Općinska knjižnica Krapinske Toplice </t>
  </si>
  <si>
    <t>Na temelju Zakona o proračunu (NN 144/2021), članka 37. Zakona o ustanovama (NN 76/93, 29/97, 47/99, 35/08 i 127/19)
 i članka 15. Statuta Općinske knjižnice Krapinske Toplice ravnateljica Općinske knjižnice Krapinske Toplice donosi</t>
  </si>
  <si>
    <t>1. IZMJENE FINANCIJSKOG PLANA
OPĆINSKE KNJIŽNICE KRAPINSKE TOPLICE 
ZA 2025. GODINU</t>
  </si>
  <si>
    <t>I. OPĆI DIO</t>
  </si>
  <si>
    <t>A) SAŽETAK RAČUNA PRIHODA I RASHODA</t>
  </si>
  <si>
    <t>EUR</t>
  </si>
  <si>
    <t>Plan 2025.</t>
  </si>
  <si>
    <t>Povećanje/
smanjenje</t>
  </si>
  <si>
    <t>1. Izmjena plana
2025.</t>
  </si>
  <si>
    <t>PRIHODI UKUPNO</t>
  </si>
  <si>
    <t>PRIHODI POSLOVANJA</t>
  </si>
  <si>
    <t>PRIHODI OD PRODAJE NEFINANCIJSKE IMOVINE</t>
  </si>
  <si>
    <t>RASHODI UKUPNO</t>
  </si>
  <si>
    <t>RASHODI  POSLOVANJA</t>
  </si>
  <si>
    <t>RASHODI ZA NABAVU NEFINANCIJSKE IMOVINE</t>
  </si>
  <si>
    <t>RAZLIKA - VIŠAK / MANJAK</t>
  </si>
  <si>
    <t>B) SAŽETAK RAČUNA FINANCIRANJA</t>
  </si>
  <si>
    <t>PRIMICI OD FINANCIJSKE IMOVINE I ZADUŽIVANJA</t>
  </si>
  <si>
    <t>IZDACI ZA FINANCIJSKU IMOVINU I OTPLATE ZAJMOVA</t>
  </si>
  <si>
    <t>NETO FINANCIRANJE</t>
  </si>
  <si>
    <t>C) PRENESENI VIŠAK ILI PRENESENI MANJAK I VIŠEGODIŠNJI PLAN URAVNOTEŽENJA</t>
  </si>
  <si>
    <t>UKUPAN DONOS VIŠKA / MANJKA IZ PRETHODNE(IH) GODINE</t>
  </si>
  <si>
    <t>VIŠAK / MANJAK IZ PRETHODNE(IH) GODINE KOJI ĆE SE RASPOREDITI / POKRITI</t>
  </si>
  <si>
    <t>VIŠAK / MANJAK + NETO FINANCIRANJE</t>
  </si>
  <si>
    <t xml:space="preserve">Ravnateljica: </t>
  </si>
  <si>
    <t>Nadica Majsec Kobaš</t>
  </si>
  <si>
    <t xml:space="preserve">A. RAČUN PRIHODA I RASHODA </t>
  </si>
  <si>
    <t>Razred</t>
  </si>
  <si>
    <t>Skupina</t>
  </si>
  <si>
    <t>Izvor</t>
  </si>
  <si>
    <t>Naziv prihoda</t>
  </si>
  <si>
    <t>Plan za 2025.</t>
  </si>
  <si>
    <t>Prihodi poslovanja</t>
  </si>
  <si>
    <t>Ostale pomoći</t>
  </si>
  <si>
    <t>Pomoći EU</t>
  </si>
  <si>
    <t>Prihodi od imovine</t>
  </si>
  <si>
    <t>Vlastiti prihodi</t>
  </si>
  <si>
    <t>Ostali prihodi za posebne namjene</t>
  </si>
  <si>
    <t>Prihodi od prodaje proizvoda i robe te pruženih usluga i prihodi od donacija</t>
  </si>
  <si>
    <t>Donacije</t>
  </si>
  <si>
    <t>Prihodi iz nadležnog proračuna i od HZZO-a temeljem ugovornih obveza</t>
  </si>
  <si>
    <t>Opći prihodi i primici</t>
  </si>
  <si>
    <t>Kazne, upravne mjere i ostali rashodi</t>
  </si>
  <si>
    <t>UKUPNO PRIHODI:</t>
  </si>
  <si>
    <t>RASHODI POSLOVANJA</t>
  </si>
  <si>
    <t>Naziv rashoda</t>
  </si>
  <si>
    <t>Rashodi poslovanja</t>
  </si>
  <si>
    <t>Rashodi za zaposlene</t>
  </si>
  <si>
    <t>Materijalni rashodi</t>
  </si>
  <si>
    <t>Financijski rashodi</t>
  </si>
  <si>
    <t>Rashodi za nabavu nefinancijske imovine</t>
  </si>
  <si>
    <t>Rashodi za nabavu neproizvedene dug. 
imovine</t>
  </si>
  <si>
    <t>UKUPNO RASHODI:</t>
  </si>
  <si>
    <t>Prihodi od upravnih i administrativnih pristojbi, pristojbi po posebnim propisima i naknada</t>
  </si>
  <si>
    <t>1. IZMJENE FINANCIJSKOG PLANA
OPĆINSKE KNJIŽNICE KRAPINSKE TOPLICE ZA 2025. GODINU</t>
  </si>
  <si>
    <t>1. Izmjena plana 2025.</t>
  </si>
  <si>
    <t>Rashodi za nabavu neproizved. dug. imovine</t>
  </si>
  <si>
    <t>Pomoći iz inoz. i od subj. unutar općeg prorač.</t>
  </si>
  <si>
    <t>RASHODI PREMA FUNKCIJSKOJ KLASIFIKACIJI</t>
  </si>
  <si>
    <t>BROJČANA OZNAKA I NAZIV</t>
  </si>
  <si>
    <t>UKUPNI RASHODI</t>
  </si>
  <si>
    <t>08 Rekreacija, kultura, religija</t>
  </si>
  <si>
    <t>082 Službe kulture</t>
  </si>
  <si>
    <t>B. RAČUN FINANCIRANJA</t>
  </si>
  <si>
    <t>Naziv</t>
  </si>
  <si>
    <t>Primici od financijske imovine i zaduživanja</t>
  </si>
  <si>
    <t>Primici od zaduživanja</t>
  </si>
  <si>
    <t>Namjenski primici od zaduživanja</t>
  </si>
  <si>
    <t>Izdaci za financijsku imovinu i otplate zajmova</t>
  </si>
  <si>
    <t>Izdaci za otplatu glavnice primljenih kredita i zajmova</t>
  </si>
  <si>
    <t>II. POSEBNI DIO</t>
  </si>
  <si>
    <t>Šifra</t>
  </si>
  <si>
    <t xml:space="preserve">Naziv </t>
  </si>
  <si>
    <t>Plan za
2025.</t>
  </si>
  <si>
    <t>1. Izmjena
plana
2025.</t>
  </si>
  <si>
    <t>PROGRAM: 1005</t>
  </si>
  <si>
    <t>SREDSTVA ZA RAD KNJIŽNICE</t>
  </si>
  <si>
    <t>Aktivnost A100001</t>
  </si>
  <si>
    <t>REDOVNA DJELATNOST KNJIŽNICE</t>
  </si>
  <si>
    <t>Izvor financiranja 11</t>
  </si>
  <si>
    <t>Plaće (Bruto)</t>
  </si>
  <si>
    <t>Ostali rashodi za zaposlene</t>
  </si>
  <si>
    <t>Doprinosi na plaće</t>
  </si>
  <si>
    <t>Naknade troškova zaposlenima</t>
  </si>
  <si>
    <t>Rashodi za materijal i energiju</t>
  </si>
  <si>
    <t>Rashodi za usluge</t>
  </si>
  <si>
    <t>Naknade troš. osobama izvan radnog odnosa</t>
  </si>
  <si>
    <t>Ostali nespomenuti rashodi poslovanja</t>
  </si>
  <si>
    <t>Ostali financijski rashodi</t>
  </si>
  <si>
    <t>Izvor financiranja 31</t>
  </si>
  <si>
    <t>Sitni inventar</t>
  </si>
  <si>
    <t>Izvor financiranja 51</t>
  </si>
  <si>
    <t>Izvor financiranja 52</t>
  </si>
  <si>
    <t>Izvor financiranja 61</t>
  </si>
  <si>
    <t>Aktivnost A100002</t>
  </si>
  <si>
    <t>NABAVA NEFINANCIJSKE IMOVINE</t>
  </si>
  <si>
    <t>Licence</t>
  </si>
  <si>
    <t>Rashodi za nabavu proizvedene dugotrajne imovine</t>
  </si>
  <si>
    <t>Postrojenja i oprema</t>
  </si>
  <si>
    <t>Knjige</t>
  </si>
  <si>
    <t>Nematerijalna proizvedena imovina</t>
  </si>
  <si>
    <t xml:space="preserve">Rashodi za nabavu nefinancijske imovine </t>
  </si>
  <si>
    <t>Sveukupno rashodi:</t>
  </si>
  <si>
    <t>Pokriveni manjak:</t>
  </si>
  <si>
    <t>Korišteni višak:</t>
  </si>
  <si>
    <t>Izvor financiranja 43</t>
  </si>
  <si>
    <t>Krapinske Toplice, 15.9.2025.</t>
  </si>
  <si>
    <t>KLASA: 400-01/25-01/09</t>
  </si>
  <si>
    <t>URBROJ: 2140-18-05-25-1</t>
  </si>
  <si>
    <t xml:space="preserve">  PRIJEDLOG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</si>
</sst>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4"/>
      <color indexed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Arial"/>
      <family val="2"/>
      <charset val="238"/>
    </font>
    <font>
      <sz val="12"/>
      <name val="Arial"/>
      <family val="2"/>
      <charset val="238"/>
    </font>
    <font>
      <b/>
      <sz val="9"/>
      <color theme="1"/>
      <name val="Calibri"/>
      <family val="2"/>
      <charset val="238"/>
      <scheme val="minor"/>
    </font>
    <font>
      <b/>
      <u/>
      <sz val="11"/>
      <color rgb="FFFF0000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i/>
      <sz val="10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sz val="8"/>
      <color indexed="8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b/>
      <sz val="11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7"/>
      <color indexed="8"/>
      <name val="Arial"/>
      <family val="2"/>
      <charset val="238"/>
    </font>
    <font>
      <i/>
      <sz val="9"/>
      <name val="Arial"/>
      <family val="2"/>
      <charset val="238"/>
    </font>
    <font>
      <b/>
      <i/>
      <sz val="10"/>
      <color indexed="8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6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0" xfId="0" applyFont="1"/>
    <xf numFmtId="16" fontId="1" fillId="0" borderId="0" xfId="0" applyNumberFormat="1" applyFont="1"/>
    <xf numFmtId="0" fontId="4" fillId="0" borderId="0" xfId="0" applyFont="1"/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8" fillId="0" borderId="0" xfId="0" applyFont="1" applyAlignment="1">
      <alignment horizontal="left" wrapText="1"/>
    </xf>
    <xf numFmtId="0" fontId="13" fillId="0" borderId="0" xfId="0" applyFont="1" applyAlignment="1">
      <alignment wrapText="1"/>
    </xf>
    <xf numFmtId="0" fontId="9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8" fillId="0" borderId="2" xfId="0" quotePrefix="1" applyFont="1" applyBorder="1" applyAlignment="1">
      <alignment wrapText="1"/>
    </xf>
    <xf numFmtId="0" fontId="8" fillId="0" borderId="3" xfId="0" quotePrefix="1" applyFont="1" applyBorder="1" applyAlignment="1">
      <alignment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4" fontId="8" fillId="3" borderId="4" xfId="0" applyNumberFormat="1" applyFont="1" applyFill="1" applyBorder="1" applyAlignment="1">
      <alignment horizontal="right"/>
    </xf>
    <xf numFmtId="4" fontId="8" fillId="0" borderId="4" xfId="0" applyNumberFormat="1" applyFont="1" applyBorder="1" applyAlignment="1">
      <alignment horizontal="right"/>
    </xf>
    <xf numFmtId="0" fontId="14" fillId="3" borderId="2" xfId="0" applyFont="1" applyFill="1" applyBorder="1" applyAlignment="1">
      <alignment horizontal="left" vertical="center"/>
    </xf>
    <xf numFmtId="0" fontId="15" fillId="3" borderId="3" xfId="0" applyFont="1" applyFill="1" applyBorder="1" applyAlignment="1">
      <alignment vertical="center"/>
    </xf>
    <xf numFmtId="4" fontId="8" fillId="0" borderId="4" xfId="0" applyNumberFormat="1" applyFont="1" applyBorder="1" applyAlignment="1">
      <alignment horizontal="right" wrapText="1"/>
    </xf>
    <xf numFmtId="4" fontId="8" fillId="3" borderId="4" xfId="0" applyNumberFormat="1" applyFont="1" applyFill="1" applyBorder="1" applyAlignment="1">
      <alignment horizontal="right" wrapText="1"/>
    </xf>
    <xf numFmtId="0" fontId="13" fillId="0" borderId="0" xfId="0" applyFont="1" applyAlignment="1">
      <alignment horizontal="center" vertical="center" wrapText="1"/>
    </xf>
    <xf numFmtId="0" fontId="11" fillId="0" borderId="0" xfId="0" applyFont="1"/>
    <xf numFmtId="4" fontId="16" fillId="0" borderId="4" xfId="0" applyNumberFormat="1" applyFont="1" applyBorder="1" applyAlignment="1">
      <alignment horizontal="right"/>
    </xf>
    <xf numFmtId="4" fontId="16" fillId="3" borderId="4" xfId="0" applyNumberFormat="1" applyFont="1" applyFill="1" applyBorder="1" applyAlignment="1">
      <alignment horizontal="right"/>
    </xf>
    <xf numFmtId="0" fontId="8" fillId="0" borderId="0" xfId="0" quotePrefix="1" applyFont="1" applyAlignment="1">
      <alignment horizontal="center" vertical="center" wrapText="1"/>
    </xf>
    <xf numFmtId="4" fontId="8" fillId="4" borderId="2" xfId="0" quotePrefix="1" applyNumberFormat="1" applyFont="1" applyFill="1" applyBorder="1" applyAlignment="1">
      <alignment horizontal="right"/>
    </xf>
    <xf numFmtId="4" fontId="8" fillId="4" borderId="4" xfId="0" applyNumberFormat="1" applyFont="1" applyFill="1" applyBorder="1" applyAlignment="1">
      <alignment horizontal="right" wrapText="1"/>
    </xf>
    <xf numFmtId="4" fontId="8" fillId="3" borderId="2" xfId="0" quotePrefix="1" applyNumberFormat="1" applyFont="1" applyFill="1" applyBorder="1" applyAlignment="1">
      <alignment horizontal="right"/>
    </xf>
    <xf numFmtId="4" fontId="0" fillId="0" borderId="0" xfId="0" applyNumberFormat="1"/>
    <xf numFmtId="0" fontId="14" fillId="0" borderId="0" xfId="0" quotePrefix="1" applyFont="1" applyAlignment="1">
      <alignment horizontal="left" wrapText="1"/>
    </xf>
    <xf numFmtId="0" fontId="17" fillId="0" borderId="0" xfId="0" applyFont="1" applyAlignment="1">
      <alignment wrapText="1"/>
    </xf>
    <xf numFmtId="3" fontId="7" fillId="0" borderId="0" xfId="0" applyNumberFormat="1" applyFont="1" applyAlignment="1">
      <alignment horizontal="right"/>
    </xf>
    <xf numFmtId="0" fontId="18" fillId="0" borderId="0" xfId="0" applyFont="1"/>
    <xf numFmtId="0" fontId="19" fillId="0" borderId="0" xfId="0" applyFont="1" applyAlignment="1">
      <alignment horizontal="right"/>
    </xf>
    <xf numFmtId="0" fontId="20" fillId="4" borderId="4" xfId="0" applyFont="1" applyFill="1" applyBorder="1" applyAlignment="1">
      <alignment horizontal="center" vertical="center" wrapText="1"/>
    </xf>
    <xf numFmtId="0" fontId="20" fillId="4" borderId="5" xfId="0" applyFont="1" applyFill="1" applyBorder="1" applyAlignment="1">
      <alignment horizontal="center" vertical="center" wrapText="1"/>
    </xf>
    <xf numFmtId="0" fontId="16" fillId="4" borderId="5" xfId="0" applyFont="1" applyFill="1" applyBorder="1" applyAlignment="1">
      <alignment horizontal="center" vertical="center" wrapText="1"/>
    </xf>
    <xf numFmtId="0" fontId="16" fillId="4" borderId="4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left" vertical="center" wrapText="1"/>
    </xf>
    <xf numFmtId="4" fontId="8" fillId="2" borderId="5" xfId="0" applyNumberFormat="1" applyFont="1" applyFill="1" applyBorder="1" applyAlignment="1">
      <alignment horizontal="right" vertical="center"/>
    </xf>
    <xf numFmtId="0" fontId="14" fillId="3" borderId="4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left" vertical="center" wrapText="1"/>
    </xf>
    <xf numFmtId="4" fontId="11" fillId="3" borderId="5" xfId="0" applyNumberFormat="1" applyFont="1" applyFill="1" applyBorder="1" applyAlignment="1">
      <alignment horizontal="right" vertical="center"/>
    </xf>
    <xf numFmtId="0" fontId="15" fillId="2" borderId="4" xfId="0" quotePrefix="1" applyFont="1" applyFill="1" applyBorder="1" applyAlignment="1">
      <alignment horizontal="center" vertical="center"/>
    </xf>
    <xf numFmtId="0" fontId="21" fillId="2" borderId="4" xfId="0" quotePrefix="1" applyFont="1" applyFill="1" applyBorder="1" applyAlignment="1">
      <alignment horizontal="center" vertical="center"/>
    </xf>
    <xf numFmtId="0" fontId="21" fillId="2" borderId="4" xfId="0" quotePrefix="1" applyFont="1" applyFill="1" applyBorder="1" applyAlignment="1">
      <alignment horizontal="left" vertical="center"/>
    </xf>
    <xf numFmtId="4" fontId="11" fillId="2" borderId="4" xfId="0" applyNumberFormat="1" applyFont="1" applyFill="1" applyBorder="1" applyAlignment="1">
      <alignment horizontal="right" vertical="center"/>
    </xf>
    <xf numFmtId="0" fontId="15" fillId="3" borderId="4" xfId="0" quotePrefix="1" applyFont="1" applyFill="1" applyBorder="1" applyAlignment="1">
      <alignment horizontal="center" vertical="center"/>
    </xf>
    <xf numFmtId="0" fontId="21" fillId="3" borderId="4" xfId="0" quotePrefix="1" applyFont="1" applyFill="1" applyBorder="1" applyAlignment="1">
      <alignment horizontal="center" vertical="center"/>
    </xf>
    <xf numFmtId="0" fontId="21" fillId="3" borderId="4" xfId="0" quotePrefix="1" applyFont="1" applyFill="1" applyBorder="1" applyAlignment="1">
      <alignment horizontal="left" vertical="center" wrapText="1"/>
    </xf>
    <xf numFmtId="0" fontId="15" fillId="2" borderId="4" xfId="0" applyFont="1" applyFill="1" applyBorder="1" applyAlignment="1">
      <alignment horizontal="center" vertical="center" wrapText="1"/>
    </xf>
    <xf numFmtId="4" fontId="20" fillId="2" borderId="5" xfId="0" applyNumberFormat="1" applyFont="1" applyFill="1" applyBorder="1" applyAlignment="1">
      <alignment horizontal="right" vertical="center"/>
    </xf>
    <xf numFmtId="0" fontId="23" fillId="2" borderId="0" xfId="0" quotePrefix="1" applyFont="1" applyFill="1" applyAlignment="1">
      <alignment horizontal="center" vertical="center"/>
    </xf>
    <xf numFmtId="3" fontId="24" fillId="2" borderId="0" xfId="0" applyNumberFormat="1" applyFont="1" applyFill="1" applyAlignment="1">
      <alignment horizontal="right"/>
    </xf>
    <xf numFmtId="4" fontId="8" fillId="2" borderId="5" xfId="0" applyNumberFormat="1" applyFont="1" applyFill="1" applyBorder="1" applyAlignment="1">
      <alignment horizontal="right"/>
    </xf>
    <xf numFmtId="4" fontId="11" fillId="3" borderId="5" xfId="0" applyNumberFormat="1" applyFont="1" applyFill="1" applyBorder="1" applyAlignment="1">
      <alignment horizontal="right"/>
    </xf>
    <xf numFmtId="4" fontId="11" fillId="2" borderId="4" xfId="0" applyNumberFormat="1" applyFont="1" applyFill="1" applyBorder="1" applyAlignment="1">
      <alignment horizontal="right"/>
    </xf>
    <xf numFmtId="0" fontId="15" fillId="3" borderId="4" xfId="0" quotePrefix="1" applyFont="1" applyFill="1" applyBorder="1" applyAlignment="1">
      <alignment horizontal="left" vertical="center"/>
    </xf>
    <xf numFmtId="0" fontId="21" fillId="3" borderId="4" xfId="0" quotePrefix="1" applyFont="1" applyFill="1" applyBorder="1" applyAlignment="1">
      <alignment horizontal="left" vertical="center"/>
    </xf>
    <xf numFmtId="0" fontId="14" fillId="2" borderId="4" xfId="0" quotePrefix="1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vertical="center" wrapText="1"/>
    </xf>
    <xf numFmtId="0" fontId="15" fillId="3" borderId="4" xfId="0" applyFont="1" applyFill="1" applyBorder="1" applyAlignment="1">
      <alignment vertical="center" wrapText="1"/>
    </xf>
    <xf numFmtId="4" fontId="11" fillId="2" borderId="4" xfId="0" applyNumberFormat="1" applyFont="1" applyFill="1" applyBorder="1" applyAlignment="1">
      <alignment horizontal="right" wrapText="1"/>
    </xf>
    <xf numFmtId="0" fontId="25" fillId="0" borderId="0" xfId="0" applyFont="1"/>
    <xf numFmtId="3" fontId="0" fillId="0" borderId="0" xfId="0" applyNumberFormat="1"/>
    <xf numFmtId="0" fontId="26" fillId="0" borderId="0" xfId="0" applyFont="1" applyAlignment="1">
      <alignment horizontal="center" vertical="center" wrapText="1"/>
    </xf>
    <xf numFmtId="0" fontId="28" fillId="0" borderId="0" xfId="0" applyFont="1" applyAlignment="1">
      <alignment vertical="center" wrapText="1"/>
    </xf>
    <xf numFmtId="0" fontId="29" fillId="4" borderId="4" xfId="0" applyFont="1" applyFill="1" applyBorder="1" applyAlignment="1">
      <alignment horizontal="center" vertical="center" wrapText="1"/>
    </xf>
    <xf numFmtId="0" fontId="29" fillId="4" borderId="5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left" vertical="center" wrapText="1"/>
    </xf>
    <xf numFmtId="4" fontId="8" fillId="3" borderId="5" xfId="0" applyNumberFormat="1" applyFont="1" applyFill="1" applyBorder="1" applyAlignment="1">
      <alignment horizontal="right"/>
    </xf>
    <xf numFmtId="0" fontId="30" fillId="2" borderId="4" xfId="0" quotePrefix="1" applyFont="1" applyFill="1" applyBorder="1" applyAlignment="1">
      <alignment horizontal="left" vertical="center" wrapText="1"/>
    </xf>
    <xf numFmtId="4" fontId="27" fillId="2" borderId="4" xfId="0" applyNumberFormat="1" applyFont="1" applyFill="1" applyBorder="1" applyAlignment="1">
      <alignment horizontal="right"/>
    </xf>
    <xf numFmtId="0" fontId="24" fillId="0" borderId="0" xfId="0" applyFont="1" applyAlignment="1">
      <alignment horizontal="right" vertical="center" wrapText="1"/>
    </xf>
    <xf numFmtId="3" fontId="11" fillId="3" borderId="4" xfId="0" applyNumberFormat="1" applyFont="1" applyFill="1" applyBorder="1" applyAlignment="1">
      <alignment horizontal="right"/>
    </xf>
    <xf numFmtId="0" fontId="15" fillId="2" borderId="4" xfId="0" applyFont="1" applyFill="1" applyBorder="1" applyAlignment="1">
      <alignment horizontal="left" vertical="center" wrapText="1"/>
    </xf>
    <xf numFmtId="3" fontId="11" fillId="2" borderId="4" xfId="0" applyNumberFormat="1" applyFont="1" applyFill="1" applyBorder="1" applyAlignment="1">
      <alignment horizontal="right"/>
    </xf>
    <xf numFmtId="0" fontId="21" fillId="2" borderId="4" xfId="0" quotePrefix="1" applyFont="1" applyFill="1" applyBorder="1" applyAlignment="1">
      <alignment horizontal="left" vertical="center" wrapText="1"/>
    </xf>
    <xf numFmtId="0" fontId="14" fillId="3" borderId="4" xfId="0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vertical="center" wrapText="1"/>
    </xf>
    <xf numFmtId="0" fontId="15" fillId="2" borderId="4" xfId="0" applyFont="1" applyFill="1" applyBorder="1" applyAlignment="1">
      <alignment vertical="center" wrapText="1"/>
    </xf>
    <xf numFmtId="3" fontId="11" fillId="2" borderId="4" xfId="0" applyNumberFormat="1" applyFont="1" applyFill="1" applyBorder="1" applyAlignment="1">
      <alignment horizontal="right" wrapText="1"/>
    </xf>
    <xf numFmtId="0" fontId="11" fillId="0" borderId="0" xfId="0" applyFont="1" applyAlignment="1">
      <alignment horizontal="right" vertical="center" wrapText="1"/>
    </xf>
    <xf numFmtId="0" fontId="20" fillId="2" borderId="5" xfId="0" applyFont="1" applyFill="1" applyBorder="1" applyAlignment="1">
      <alignment horizontal="left" vertical="center" wrapText="1"/>
    </xf>
    <xf numFmtId="0" fontId="20" fillId="5" borderId="5" xfId="0" applyFont="1" applyFill="1" applyBorder="1" applyAlignment="1">
      <alignment horizontal="left" vertical="center" wrapText="1"/>
    </xf>
    <xf numFmtId="4" fontId="8" fillId="5" borderId="5" xfId="0" applyNumberFormat="1" applyFont="1" applyFill="1" applyBorder="1" applyAlignment="1">
      <alignment horizontal="right"/>
    </xf>
    <xf numFmtId="0" fontId="31" fillId="6" borderId="5" xfId="0" applyFont="1" applyFill="1" applyBorder="1" applyAlignment="1">
      <alignment horizontal="left" vertical="center" wrapText="1"/>
    </xf>
    <xf numFmtId="4" fontId="8" fillId="6" borderId="5" xfId="0" applyNumberFormat="1" applyFont="1" applyFill="1" applyBorder="1" applyAlignment="1">
      <alignment horizontal="right"/>
    </xf>
    <xf numFmtId="0" fontId="8" fillId="3" borderId="5" xfId="0" applyFont="1" applyFill="1" applyBorder="1" applyAlignment="1">
      <alignment horizontal="left" vertical="center" wrapText="1"/>
    </xf>
    <xf numFmtId="0" fontId="8" fillId="7" borderId="5" xfId="0" applyFont="1" applyFill="1" applyBorder="1" applyAlignment="1">
      <alignment horizontal="left" vertical="center" wrapText="1"/>
    </xf>
    <xf numFmtId="4" fontId="8" fillId="7" borderId="4" xfId="0" applyNumberFormat="1" applyFont="1" applyFill="1" applyBorder="1" applyAlignment="1">
      <alignment horizontal="right"/>
    </xf>
    <xf numFmtId="0" fontId="11" fillId="2" borderId="2" xfId="0" applyFont="1" applyFill="1" applyBorder="1" applyAlignment="1">
      <alignment horizontal="left" vertical="center" wrapText="1" indent="1"/>
    </xf>
    <xf numFmtId="0" fontId="11" fillId="2" borderId="3" xfId="0" applyFont="1" applyFill="1" applyBorder="1" applyAlignment="1">
      <alignment horizontal="left" vertical="center" wrapText="1" indent="1"/>
    </xf>
    <xf numFmtId="0" fontId="11" fillId="2" borderId="5" xfId="0" applyFont="1" applyFill="1" applyBorder="1" applyAlignment="1">
      <alignment horizontal="left" vertical="center" wrapText="1" indent="1"/>
    </xf>
    <xf numFmtId="0" fontId="11" fillId="2" borderId="5" xfId="0" applyFont="1" applyFill="1" applyBorder="1" applyAlignment="1">
      <alignment horizontal="left" vertical="center" wrapText="1"/>
    </xf>
    <xf numFmtId="4" fontId="11" fillId="2" borderId="5" xfId="0" applyNumberFormat="1" applyFont="1" applyFill="1" applyBorder="1" applyAlignment="1">
      <alignment horizontal="right"/>
    </xf>
    <xf numFmtId="4" fontId="8" fillId="7" borderId="5" xfId="0" applyNumberFormat="1" applyFont="1" applyFill="1" applyBorder="1" applyAlignment="1">
      <alignment horizontal="right"/>
    </xf>
    <xf numFmtId="3" fontId="11" fillId="2" borderId="2" xfId="0" applyNumberFormat="1" applyFont="1" applyFill="1" applyBorder="1" applyAlignment="1">
      <alignment horizontal="left" vertical="center" wrapText="1" indent="1"/>
    </xf>
    <xf numFmtId="4" fontId="8" fillId="2" borderId="4" xfId="0" applyNumberFormat="1" applyFont="1" applyFill="1" applyBorder="1" applyAlignment="1">
      <alignment horizontal="right"/>
    </xf>
    <xf numFmtId="4" fontId="8" fillId="2" borderId="4" xfId="0" applyNumberFormat="1" applyFont="1" applyFill="1" applyBorder="1" applyAlignment="1">
      <alignment horizontal="right" wrapText="1"/>
    </xf>
    <xf numFmtId="4" fontId="8" fillId="5" borderId="5" xfId="0" applyNumberFormat="1" applyFont="1" applyFill="1" applyBorder="1" applyAlignment="1">
      <alignment horizontal="right" vertical="center"/>
    </xf>
    <xf numFmtId="0" fontId="8" fillId="3" borderId="2" xfId="0" applyFont="1" applyFill="1" applyBorder="1" applyAlignment="1">
      <alignment horizontal="left" vertical="center" wrapText="1"/>
    </xf>
    <xf numFmtId="0" fontId="8" fillId="3" borderId="3" xfId="0" applyFont="1" applyFill="1" applyBorder="1" applyAlignment="1">
      <alignment horizontal="left" vertical="center" wrapText="1"/>
    </xf>
    <xf numFmtId="0" fontId="8" fillId="3" borderId="5" xfId="0" applyFont="1" applyFill="1" applyBorder="1" applyAlignment="1">
      <alignment horizontal="left" vertical="center" wrapText="1"/>
    </xf>
    <xf numFmtId="0" fontId="14" fillId="0" borderId="2" xfId="0" quotePrefix="1" applyFont="1" applyBorder="1" applyAlignment="1">
      <alignment horizontal="left" vertical="center" wrapText="1"/>
    </xf>
    <xf numFmtId="0" fontId="15" fillId="0" borderId="3" xfId="0" applyFont="1" applyBorder="1" applyAlignment="1">
      <alignment vertical="center" wrapText="1"/>
    </xf>
    <xf numFmtId="0" fontId="26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14" fillId="0" borderId="2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4" fillId="0" borderId="5" xfId="0" applyFont="1" applyBorder="1" applyAlignment="1">
      <alignment horizontal="left" vertical="center" wrapText="1"/>
    </xf>
    <xf numFmtId="0" fontId="14" fillId="3" borderId="2" xfId="0" quotePrefix="1" applyFont="1" applyFill="1" applyBorder="1" applyAlignment="1">
      <alignment horizontal="left" vertical="center" wrapText="1"/>
    </xf>
    <xf numFmtId="0" fontId="15" fillId="3" borderId="3" xfId="0" applyFont="1" applyFill="1" applyBorder="1" applyAlignment="1">
      <alignment vertical="center" wrapText="1"/>
    </xf>
    <xf numFmtId="0" fontId="8" fillId="4" borderId="2" xfId="0" applyFont="1" applyFill="1" applyBorder="1" applyAlignment="1">
      <alignment horizontal="left" vertical="center" wrapText="1"/>
    </xf>
    <xf numFmtId="0" fontId="8" fillId="4" borderId="3" xfId="0" applyFont="1" applyFill="1" applyBorder="1" applyAlignment="1">
      <alignment horizontal="left" vertical="center" wrapText="1"/>
    </xf>
    <xf numFmtId="0" fontId="8" fillId="4" borderId="5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center"/>
    </xf>
    <xf numFmtId="0" fontId="18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6" fillId="0" borderId="0" xfId="0" applyFont="1" applyAlignment="1">
      <alignment horizontal="center" wrapText="1"/>
    </xf>
    <xf numFmtId="0" fontId="26" fillId="0" borderId="0" xfId="0" applyFont="1" applyAlignment="1">
      <alignment horizontal="center" wrapText="1"/>
    </xf>
    <xf numFmtId="0" fontId="28" fillId="0" borderId="0" xfId="0" applyFont="1" applyAlignment="1">
      <alignment vertical="center" wrapText="1"/>
    </xf>
    <xf numFmtId="0" fontId="14" fillId="3" borderId="2" xfId="0" applyFont="1" applyFill="1" applyBorder="1" applyAlignment="1">
      <alignment horizontal="left" vertical="center" wrapText="1"/>
    </xf>
    <xf numFmtId="0" fontId="15" fillId="3" borderId="3" xfId="0" applyFont="1" applyFill="1" applyBorder="1" applyAlignment="1">
      <alignment vertical="center"/>
    </xf>
    <xf numFmtId="0" fontId="15" fillId="0" borderId="3" xfId="0" applyFont="1" applyBorder="1" applyAlignment="1">
      <alignment vertical="center"/>
    </xf>
    <xf numFmtId="0" fontId="14" fillId="0" borderId="2" xfId="0" quotePrefix="1" applyFont="1" applyBorder="1" applyAlignment="1">
      <alignment horizontal="left" vertical="center"/>
    </xf>
    <xf numFmtId="0" fontId="14" fillId="2" borderId="2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2" fillId="2" borderId="2" xfId="0" quotePrefix="1" applyFont="1" applyFill="1" applyBorder="1" applyAlignment="1">
      <alignment horizontal="center" vertical="center"/>
    </xf>
    <xf numFmtId="0" fontId="22" fillId="2" borderId="3" xfId="0" quotePrefix="1" applyFont="1" applyFill="1" applyBorder="1" applyAlignment="1">
      <alignment horizontal="center" vertical="center"/>
    </xf>
    <xf numFmtId="0" fontId="22" fillId="2" borderId="5" xfId="0" quotePrefix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12" fillId="0" borderId="0" xfId="0" applyFont="1" applyAlignment="1">
      <alignment wrapText="1"/>
    </xf>
    <xf numFmtId="0" fontId="12" fillId="0" borderId="0" xfId="0" applyFont="1" applyAlignment="1">
      <alignment vertical="center" wrapText="1"/>
    </xf>
    <xf numFmtId="0" fontId="8" fillId="7" borderId="2" xfId="0" applyFont="1" applyFill="1" applyBorder="1" applyAlignment="1">
      <alignment horizontal="left" vertical="center" wrapText="1" indent="1"/>
    </xf>
    <xf numFmtId="0" fontId="8" fillId="7" borderId="3" xfId="0" applyFont="1" applyFill="1" applyBorder="1" applyAlignment="1">
      <alignment horizontal="left" vertical="center" wrapText="1" indent="1"/>
    </xf>
    <xf numFmtId="0" fontId="8" fillId="7" borderId="5" xfId="0" applyFont="1" applyFill="1" applyBorder="1" applyAlignment="1">
      <alignment horizontal="left" vertical="center" wrapText="1" indent="1"/>
    </xf>
    <xf numFmtId="0" fontId="11" fillId="2" borderId="2" xfId="0" applyFont="1" applyFill="1" applyBorder="1" applyAlignment="1">
      <alignment horizontal="left" vertical="center" wrapText="1" indent="1"/>
    </xf>
    <xf numFmtId="0" fontId="11" fillId="2" borderId="3" xfId="0" applyFont="1" applyFill="1" applyBorder="1" applyAlignment="1">
      <alignment horizontal="left" vertical="center" wrapText="1" indent="1"/>
    </xf>
    <xf numFmtId="0" fontId="11" fillId="2" borderId="5" xfId="0" applyFont="1" applyFill="1" applyBorder="1" applyAlignment="1">
      <alignment horizontal="left" vertical="center" wrapText="1" indent="1"/>
    </xf>
    <xf numFmtId="0" fontId="8" fillId="2" borderId="2" xfId="0" applyFont="1" applyFill="1" applyBorder="1" applyAlignment="1">
      <alignment horizontal="right" vertical="center" wrapText="1"/>
    </xf>
    <xf numFmtId="0" fontId="8" fillId="2" borderId="3" xfId="0" applyFont="1" applyFill="1" applyBorder="1" applyAlignment="1">
      <alignment horizontal="right" vertical="center" wrapText="1"/>
    </xf>
    <xf numFmtId="0" fontId="8" fillId="2" borderId="5" xfId="0" applyFont="1" applyFill="1" applyBorder="1" applyAlignment="1">
      <alignment horizontal="right" vertical="center" wrapText="1"/>
    </xf>
    <xf numFmtId="0" fontId="31" fillId="6" borderId="2" xfId="0" applyFont="1" applyFill="1" applyBorder="1" applyAlignment="1">
      <alignment horizontal="left" vertical="center" wrapText="1"/>
    </xf>
    <xf numFmtId="0" fontId="31" fillId="6" borderId="3" xfId="0" applyFont="1" applyFill="1" applyBorder="1" applyAlignment="1">
      <alignment horizontal="left" vertical="center" wrapText="1"/>
    </xf>
    <xf numFmtId="0" fontId="31" fillId="6" borderId="5" xfId="0" applyFont="1" applyFill="1" applyBorder="1" applyAlignment="1">
      <alignment horizontal="left" vertical="center" wrapText="1"/>
    </xf>
    <xf numFmtId="0" fontId="8" fillId="5" borderId="2" xfId="0" applyFont="1" applyFill="1" applyBorder="1" applyAlignment="1">
      <alignment horizontal="left" vertical="center" wrapText="1"/>
    </xf>
    <xf numFmtId="0" fontId="8" fillId="5" borderId="3" xfId="0" applyFont="1" applyFill="1" applyBorder="1" applyAlignment="1">
      <alignment horizontal="left" vertical="center" wrapText="1"/>
    </xf>
    <xf numFmtId="0" fontId="8" fillId="5" borderId="5" xfId="0" applyFont="1" applyFill="1" applyBorder="1" applyAlignment="1">
      <alignment horizontal="left" vertical="center" wrapText="1"/>
    </xf>
    <xf numFmtId="0" fontId="16" fillId="4" borderId="2" xfId="0" applyFont="1" applyFill="1" applyBorder="1" applyAlignment="1">
      <alignment horizontal="center" vertical="center" wrapText="1"/>
    </xf>
    <xf numFmtId="0" fontId="25" fillId="4" borderId="3" xfId="0" applyFont="1" applyFill="1" applyBorder="1" applyAlignment="1">
      <alignment horizontal="center" vertical="center" wrapText="1"/>
    </xf>
    <xf numFmtId="0" fontId="25" fillId="4" borderId="5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8" fillId="2" borderId="5" xfId="0" applyFont="1" applyFill="1" applyBorder="1" applyAlignment="1">
      <alignment horizontal="left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39997558519241921"/>
    <pageSetUpPr fitToPage="1"/>
  </sheetPr>
  <dimension ref="A1:H41"/>
  <sheetViews>
    <sheetView workbookViewId="0">
      <selection activeCell="J8" sqref="J8"/>
    </sheetView>
  </sheetViews>
  <sheetFormatPr defaultRowHeight="15" x14ac:dyDescent="0.25"/>
  <cols>
    <col min="5" max="5" width="10.140625" customWidth="1"/>
    <col min="6" max="6" width="16.5703125" customWidth="1"/>
    <col min="7" max="7" width="14.28515625" customWidth="1"/>
    <col min="8" max="8" width="15.85546875" customWidth="1"/>
  </cols>
  <sheetData>
    <row r="1" spans="1:8" x14ac:dyDescent="0.25">
      <c r="A1" s="1" t="s">
        <v>0</v>
      </c>
      <c r="B1" s="2"/>
      <c r="C1" s="2"/>
    </row>
    <row r="2" spans="1:8" x14ac:dyDescent="0.25">
      <c r="A2" s="3" t="s">
        <v>107</v>
      </c>
      <c r="B2" s="2"/>
      <c r="C2" s="4"/>
    </row>
    <row r="3" spans="1:8" x14ac:dyDescent="0.25">
      <c r="A3" s="3" t="s">
        <v>108</v>
      </c>
      <c r="B3" s="2"/>
      <c r="C3" s="2"/>
    </row>
    <row r="4" spans="1:8" ht="7.5" customHeight="1" x14ac:dyDescent="0.25">
      <c r="A4" s="5"/>
    </row>
    <row r="5" spans="1:8" ht="16.5" customHeight="1" x14ac:dyDescent="0.25">
      <c r="A5" s="124" t="s">
        <v>109</v>
      </c>
      <c r="B5" s="124"/>
      <c r="C5" s="124"/>
      <c r="D5" s="124"/>
      <c r="E5" s="124"/>
      <c r="F5" s="124"/>
      <c r="G5" s="124"/>
      <c r="H5" s="124"/>
    </row>
    <row r="6" spans="1:8" ht="33.75" customHeight="1" x14ac:dyDescent="0.25">
      <c r="A6" s="125" t="s">
        <v>1</v>
      </c>
      <c r="B6" s="126"/>
      <c r="C6" s="126"/>
      <c r="D6" s="126"/>
      <c r="E6" s="126"/>
      <c r="F6" s="126"/>
      <c r="G6" s="126"/>
      <c r="H6" s="126"/>
    </row>
    <row r="7" spans="1:8" ht="7.5" customHeight="1" x14ac:dyDescent="0.3">
      <c r="A7" s="127"/>
      <c r="B7" s="127"/>
      <c r="C7" s="127"/>
      <c r="D7" s="127"/>
      <c r="E7" s="127"/>
      <c r="F7" s="127"/>
      <c r="G7" s="127"/>
      <c r="H7" s="127"/>
    </row>
    <row r="8" spans="1:8" ht="51" customHeight="1" x14ac:dyDescent="0.25">
      <c r="A8" s="128" t="s">
        <v>2</v>
      </c>
      <c r="B8" s="128"/>
      <c r="C8" s="128"/>
      <c r="D8" s="128"/>
      <c r="E8" s="128"/>
      <c r="F8" s="128"/>
      <c r="G8" s="128"/>
      <c r="H8" s="128"/>
    </row>
    <row r="9" spans="1:8" ht="12.75" customHeight="1" x14ac:dyDescent="0.25">
      <c r="A9" s="6"/>
      <c r="B9" s="7"/>
      <c r="C9" s="7"/>
      <c r="D9" s="7"/>
      <c r="E9" s="7"/>
      <c r="F9" s="7"/>
      <c r="G9" s="7"/>
      <c r="H9" s="7"/>
    </row>
    <row r="10" spans="1:8" x14ac:dyDescent="0.25">
      <c r="A10" s="114" t="s">
        <v>3</v>
      </c>
      <c r="B10" s="114"/>
      <c r="C10" s="114"/>
      <c r="D10" s="114"/>
      <c r="E10" s="114"/>
      <c r="F10" s="114"/>
      <c r="G10" s="129"/>
      <c r="H10" s="129"/>
    </row>
    <row r="11" spans="1:8" ht="6.75" customHeight="1" x14ac:dyDescent="0.25">
      <c r="A11" s="6"/>
      <c r="B11" s="7"/>
      <c r="C11" s="7"/>
      <c r="D11" s="7"/>
      <c r="E11" s="7"/>
      <c r="F11" s="7"/>
      <c r="G11" s="8"/>
      <c r="H11" s="8"/>
    </row>
    <row r="12" spans="1:8" x14ac:dyDescent="0.25">
      <c r="A12" s="114" t="s">
        <v>4</v>
      </c>
      <c r="B12" s="115"/>
      <c r="C12" s="115"/>
      <c r="D12" s="115"/>
      <c r="E12" s="115"/>
      <c r="F12" s="115"/>
      <c r="G12" s="115"/>
      <c r="H12" s="115"/>
    </row>
    <row r="13" spans="1:8" ht="12" customHeight="1" x14ac:dyDescent="0.25">
      <c r="A13" s="9"/>
      <c r="B13" s="10"/>
      <c r="C13" s="10"/>
      <c r="D13" s="10"/>
      <c r="E13" s="11"/>
      <c r="F13" s="12"/>
      <c r="G13" s="12"/>
      <c r="H13" s="13" t="s">
        <v>5</v>
      </c>
    </row>
    <row r="14" spans="1:8" ht="34.5" customHeight="1" x14ac:dyDescent="0.25">
      <c r="A14" s="14"/>
      <c r="B14" s="15"/>
      <c r="C14" s="15"/>
      <c r="D14" s="15"/>
      <c r="E14" s="15"/>
      <c r="F14" s="16" t="s">
        <v>6</v>
      </c>
      <c r="G14" s="17" t="s">
        <v>7</v>
      </c>
      <c r="H14" s="17" t="s">
        <v>8</v>
      </c>
    </row>
    <row r="15" spans="1:8" ht="15" customHeight="1" x14ac:dyDescent="0.25">
      <c r="A15" s="130" t="s">
        <v>9</v>
      </c>
      <c r="B15" s="120"/>
      <c r="C15" s="120"/>
      <c r="D15" s="120"/>
      <c r="E15" s="131"/>
      <c r="F15" s="18">
        <v>164160</v>
      </c>
      <c r="G15" s="18">
        <f>SUM(G16:G17)</f>
        <v>1309.3800000000338</v>
      </c>
      <c r="H15" s="18">
        <f>SUM(H16:H17)</f>
        <v>165469.38000000003</v>
      </c>
    </row>
    <row r="16" spans="1:8" ht="15" customHeight="1" x14ac:dyDescent="0.25">
      <c r="A16" s="116" t="s">
        <v>10</v>
      </c>
      <c r="B16" s="113"/>
      <c r="C16" s="113"/>
      <c r="D16" s="113"/>
      <c r="E16" s="132"/>
      <c r="F16" s="19">
        <v>164160</v>
      </c>
      <c r="G16" s="19">
        <f>H16-F16</f>
        <v>1309.3800000000338</v>
      </c>
      <c r="H16" s="19">
        <f>'RAČUN PRIHODA I RASHODA'!G10</f>
        <v>165469.38000000003</v>
      </c>
    </row>
    <row r="17" spans="1:8" x14ac:dyDescent="0.25">
      <c r="A17" s="133" t="s">
        <v>11</v>
      </c>
      <c r="B17" s="132"/>
      <c r="C17" s="132"/>
      <c r="D17" s="132"/>
      <c r="E17" s="132"/>
      <c r="F17" s="19">
        <v>0</v>
      </c>
      <c r="G17" s="19">
        <v>0</v>
      </c>
      <c r="H17" s="19">
        <v>0</v>
      </c>
    </row>
    <row r="18" spans="1:8" x14ac:dyDescent="0.25">
      <c r="A18" s="20" t="s">
        <v>12</v>
      </c>
      <c r="B18" s="21"/>
      <c r="C18" s="21"/>
      <c r="D18" s="21"/>
      <c r="E18" s="21"/>
      <c r="F18" s="18">
        <v>164660</v>
      </c>
      <c r="G18" s="18">
        <f>SUM(G19:G20)</f>
        <v>2130.1100000000115</v>
      </c>
      <c r="H18" s="18">
        <f>SUM(H19:H20)</f>
        <v>166790.11000000002</v>
      </c>
    </row>
    <row r="19" spans="1:8" ht="15" customHeight="1" x14ac:dyDescent="0.25">
      <c r="A19" s="112" t="s">
        <v>13</v>
      </c>
      <c r="B19" s="113"/>
      <c r="C19" s="113"/>
      <c r="D19" s="113"/>
      <c r="E19" s="113"/>
      <c r="F19" s="19">
        <v>136550</v>
      </c>
      <c r="G19" s="19">
        <f>H19-F19</f>
        <v>5320.7300000000105</v>
      </c>
      <c r="H19" s="22">
        <f>'RAČUN PRIHODA I RASHODA'!G29</f>
        <v>141870.73000000001</v>
      </c>
    </row>
    <row r="20" spans="1:8" x14ac:dyDescent="0.25">
      <c r="A20" s="133" t="s">
        <v>14</v>
      </c>
      <c r="B20" s="132"/>
      <c r="C20" s="132"/>
      <c r="D20" s="132"/>
      <c r="E20" s="132"/>
      <c r="F20" s="19">
        <v>28110</v>
      </c>
      <c r="G20" s="19">
        <f>H20-F20</f>
        <v>-3190.619999999999</v>
      </c>
      <c r="H20" s="22">
        <f>'RAČUN PRIHODA I RASHODA'!G41</f>
        <v>24919.38</v>
      </c>
    </row>
    <row r="21" spans="1:8" ht="15" customHeight="1" x14ac:dyDescent="0.25">
      <c r="A21" s="119" t="s">
        <v>15</v>
      </c>
      <c r="B21" s="120"/>
      <c r="C21" s="120"/>
      <c r="D21" s="120"/>
      <c r="E21" s="120"/>
      <c r="F21" s="23">
        <v>-500</v>
      </c>
      <c r="G21" s="23">
        <f>H21-F21</f>
        <v>-820.72999999998137</v>
      </c>
      <c r="H21" s="23">
        <v>-1320.7299999999814</v>
      </c>
    </row>
    <row r="22" spans="1:8" ht="18" x14ac:dyDescent="0.25">
      <c r="A22" s="6"/>
      <c r="B22" s="24"/>
      <c r="C22" s="24"/>
      <c r="D22" s="24"/>
      <c r="E22" s="24"/>
      <c r="F22" s="25"/>
      <c r="G22" s="25"/>
      <c r="H22" s="25"/>
    </row>
    <row r="23" spans="1:8" ht="15.75" customHeight="1" x14ac:dyDescent="0.25">
      <c r="A23" s="114" t="s">
        <v>16</v>
      </c>
      <c r="B23" s="115"/>
      <c r="C23" s="115"/>
      <c r="D23" s="115"/>
      <c r="E23" s="115"/>
      <c r="F23" s="115"/>
      <c r="G23" s="115"/>
      <c r="H23" s="115"/>
    </row>
    <row r="24" spans="1:8" ht="7.5" customHeight="1" x14ac:dyDescent="0.25">
      <c r="A24" s="6"/>
      <c r="B24" s="24"/>
      <c r="C24" s="24"/>
      <c r="D24" s="24"/>
      <c r="E24" s="24"/>
      <c r="F24" s="25"/>
      <c r="G24" s="25"/>
      <c r="H24" s="25"/>
    </row>
    <row r="25" spans="1:8" ht="28.5" customHeight="1" x14ac:dyDescent="0.25">
      <c r="A25" s="14"/>
      <c r="B25" s="15"/>
      <c r="C25" s="15"/>
      <c r="D25" s="15"/>
      <c r="E25" s="15"/>
      <c r="F25" s="16" t="s">
        <v>6</v>
      </c>
      <c r="G25" s="17" t="s">
        <v>7</v>
      </c>
      <c r="H25" s="17" t="s">
        <v>8</v>
      </c>
    </row>
    <row r="26" spans="1:8" ht="15" customHeight="1" x14ac:dyDescent="0.25">
      <c r="A26" s="116" t="s">
        <v>17</v>
      </c>
      <c r="B26" s="117"/>
      <c r="C26" s="117"/>
      <c r="D26" s="117"/>
      <c r="E26" s="118"/>
      <c r="F26" s="26">
        <v>0</v>
      </c>
      <c r="G26" s="26">
        <v>0</v>
      </c>
      <c r="H26" s="26">
        <v>0</v>
      </c>
    </row>
    <row r="27" spans="1:8" ht="26.25" customHeight="1" x14ac:dyDescent="0.25">
      <c r="A27" s="116" t="s">
        <v>18</v>
      </c>
      <c r="B27" s="113"/>
      <c r="C27" s="113"/>
      <c r="D27" s="113"/>
      <c r="E27" s="113"/>
      <c r="F27" s="26">
        <v>0</v>
      </c>
      <c r="G27" s="26">
        <v>0</v>
      </c>
      <c r="H27" s="26">
        <v>0</v>
      </c>
    </row>
    <row r="28" spans="1:8" ht="15" customHeight="1" x14ac:dyDescent="0.25">
      <c r="A28" s="119" t="s">
        <v>19</v>
      </c>
      <c r="B28" s="120"/>
      <c r="C28" s="120"/>
      <c r="D28" s="120"/>
      <c r="E28" s="120"/>
      <c r="F28" s="27">
        <v>0</v>
      </c>
      <c r="G28" s="27">
        <v>0</v>
      </c>
      <c r="H28" s="27">
        <v>0</v>
      </c>
    </row>
    <row r="29" spans="1:8" ht="18" x14ac:dyDescent="0.25">
      <c r="A29" s="28"/>
      <c r="B29" s="24"/>
      <c r="C29" s="24"/>
      <c r="D29" s="24"/>
      <c r="E29" s="24"/>
      <c r="F29" s="25"/>
      <c r="G29" s="25"/>
      <c r="H29" s="25"/>
    </row>
    <row r="30" spans="1:8" ht="15.75" customHeight="1" x14ac:dyDescent="0.25">
      <c r="A30" s="114" t="s">
        <v>20</v>
      </c>
      <c r="B30" s="115"/>
      <c r="C30" s="115"/>
      <c r="D30" s="115"/>
      <c r="E30" s="115"/>
      <c r="F30" s="115"/>
      <c r="G30" s="115"/>
      <c r="H30" s="115"/>
    </row>
    <row r="31" spans="1:8" ht="9.75" customHeight="1" x14ac:dyDescent="0.25">
      <c r="A31" s="28"/>
      <c r="B31" s="24"/>
      <c r="C31" s="24"/>
      <c r="D31" s="24"/>
      <c r="E31" s="24"/>
      <c r="F31" s="25"/>
      <c r="G31" s="25"/>
      <c r="H31" s="25"/>
    </row>
    <row r="32" spans="1:8" ht="33.75" customHeight="1" x14ac:dyDescent="0.25">
      <c r="A32" s="14"/>
      <c r="B32" s="15"/>
      <c r="C32" s="15"/>
      <c r="D32" s="15"/>
      <c r="E32" s="15"/>
      <c r="F32" s="16" t="s">
        <v>6</v>
      </c>
      <c r="G32" s="17" t="s">
        <v>7</v>
      </c>
      <c r="H32" s="17" t="s">
        <v>8</v>
      </c>
    </row>
    <row r="33" spans="1:8" ht="27.75" customHeight="1" x14ac:dyDescent="0.25">
      <c r="A33" s="121" t="s">
        <v>21</v>
      </c>
      <c r="B33" s="122"/>
      <c r="C33" s="122"/>
      <c r="D33" s="122"/>
      <c r="E33" s="123"/>
      <c r="F33" s="29">
        <v>500</v>
      </c>
      <c r="G33" s="29">
        <v>820.73</v>
      </c>
      <c r="H33" s="30">
        <v>1320.73</v>
      </c>
    </row>
    <row r="34" spans="1:8" ht="26.25" customHeight="1" x14ac:dyDescent="0.25">
      <c r="A34" s="109" t="s">
        <v>22</v>
      </c>
      <c r="B34" s="110"/>
      <c r="C34" s="110"/>
      <c r="D34" s="110"/>
      <c r="E34" s="111"/>
      <c r="F34" s="31">
        <v>500</v>
      </c>
      <c r="G34" s="31">
        <v>820.73</v>
      </c>
      <c r="H34" s="23">
        <v>1320.73</v>
      </c>
    </row>
    <row r="35" spans="1:8" ht="12" customHeight="1" x14ac:dyDescent="0.25">
      <c r="A35" s="5"/>
      <c r="F35" s="32"/>
      <c r="G35" s="32"/>
      <c r="H35" s="32"/>
    </row>
    <row r="36" spans="1:8" ht="11.25" customHeight="1" x14ac:dyDescent="0.25">
      <c r="A36" s="5"/>
      <c r="F36" s="32"/>
      <c r="G36" s="32"/>
      <c r="H36" s="32"/>
    </row>
    <row r="37" spans="1:8" ht="15" customHeight="1" x14ac:dyDescent="0.25">
      <c r="A37" s="112" t="s">
        <v>23</v>
      </c>
      <c r="B37" s="113"/>
      <c r="C37" s="113"/>
      <c r="D37" s="113"/>
      <c r="E37" s="113"/>
      <c r="F37" s="19">
        <v>0</v>
      </c>
      <c r="G37" s="19">
        <v>2.2282620193436742E-11</v>
      </c>
      <c r="H37" s="19">
        <v>1.8644641386345029E-11</v>
      </c>
    </row>
    <row r="38" spans="1:8" ht="15.75" x14ac:dyDescent="0.25">
      <c r="A38" s="33"/>
      <c r="B38" s="34"/>
      <c r="C38" s="34"/>
      <c r="D38" s="34"/>
      <c r="E38" s="34"/>
      <c r="F38" s="35"/>
      <c r="G38" s="35"/>
      <c r="H38" s="35"/>
    </row>
    <row r="39" spans="1:8" x14ac:dyDescent="0.25">
      <c r="A39" s="5"/>
      <c r="G39" s="2"/>
    </row>
    <row r="40" spans="1:8" x14ac:dyDescent="0.25">
      <c r="A40" s="36" t="s">
        <v>106</v>
      </c>
      <c r="B40" s="2"/>
      <c r="C40" s="2"/>
      <c r="G40" t="s">
        <v>24</v>
      </c>
    </row>
    <row r="41" spans="1:8" x14ac:dyDescent="0.25">
      <c r="A41" s="5"/>
      <c r="E41" s="37"/>
      <c r="G41" s="32" t="s">
        <v>25</v>
      </c>
    </row>
  </sheetData>
  <mergeCells count="20">
    <mergeCell ref="A21:E21"/>
    <mergeCell ref="A5:H5"/>
    <mergeCell ref="A6:H6"/>
    <mergeCell ref="A7:H7"/>
    <mergeCell ref="A8:H8"/>
    <mergeCell ref="A10:H10"/>
    <mergeCell ref="A12:H12"/>
    <mergeCell ref="A15:E15"/>
    <mergeCell ref="A16:E16"/>
    <mergeCell ref="A17:E17"/>
    <mergeCell ref="A19:E19"/>
    <mergeCell ref="A20:E20"/>
    <mergeCell ref="A34:E34"/>
    <mergeCell ref="A37:E37"/>
    <mergeCell ref="A23:H23"/>
    <mergeCell ref="A26:E26"/>
    <mergeCell ref="A27:E27"/>
    <mergeCell ref="A28:E28"/>
    <mergeCell ref="A30:H30"/>
    <mergeCell ref="A33:E33"/>
  </mergeCells>
  <pageMargins left="0.51181102362204722" right="0.51181102362204722" top="0.62992125984251968" bottom="0.55118110236220474" header="0.31496062992125984" footer="0.31496062992125984"/>
  <pageSetup paperSize="9" scale="98" fitToHeight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CFF"/>
    <pageSetUpPr fitToPage="1"/>
  </sheetPr>
  <dimension ref="A1:G52"/>
  <sheetViews>
    <sheetView workbookViewId="0">
      <selection activeCell="K31" sqref="K31"/>
    </sheetView>
  </sheetViews>
  <sheetFormatPr defaultRowHeight="15" x14ac:dyDescent="0.25"/>
  <cols>
    <col min="1" max="1" width="5.42578125" customWidth="1"/>
    <col min="2" max="2" width="6.42578125" customWidth="1"/>
    <col min="3" max="3" width="4.85546875" bestFit="1" customWidth="1"/>
    <col min="4" max="4" width="39.85546875" customWidth="1"/>
    <col min="5" max="5" width="11" customWidth="1"/>
    <col min="6" max="6" width="9.85546875" customWidth="1"/>
    <col min="7" max="7" width="11.140625" customWidth="1"/>
  </cols>
  <sheetData>
    <row r="1" spans="1:7" ht="35.25" customHeight="1" x14ac:dyDescent="0.25">
      <c r="A1" s="114" t="s">
        <v>54</v>
      </c>
      <c r="B1" s="114"/>
      <c r="C1" s="114"/>
      <c r="D1" s="114"/>
      <c r="E1" s="114"/>
      <c r="F1" s="114"/>
      <c r="G1" s="114"/>
    </row>
    <row r="2" spans="1:7" ht="6" customHeight="1" x14ac:dyDescent="0.25">
      <c r="A2" s="7"/>
      <c r="B2" s="7"/>
      <c r="C2" s="7"/>
      <c r="D2" s="7"/>
      <c r="E2" s="7"/>
      <c r="F2" s="7"/>
      <c r="G2" s="7"/>
    </row>
    <row r="3" spans="1:7" x14ac:dyDescent="0.25">
      <c r="A3" s="114" t="s">
        <v>3</v>
      </c>
      <c r="B3" s="114"/>
      <c r="C3" s="114"/>
      <c r="D3" s="114"/>
      <c r="E3" s="114"/>
      <c r="F3" s="129"/>
      <c r="G3" s="129"/>
    </row>
    <row r="4" spans="1:7" ht="4.5" customHeight="1" x14ac:dyDescent="0.25">
      <c r="A4" s="72"/>
      <c r="B4" s="72"/>
      <c r="C4" s="72"/>
      <c r="D4" s="72"/>
      <c r="E4" s="72"/>
      <c r="F4" s="73"/>
      <c r="G4" s="73"/>
    </row>
    <row r="5" spans="1:7" x14ac:dyDescent="0.25">
      <c r="A5" s="114" t="s">
        <v>26</v>
      </c>
      <c r="B5" s="115"/>
      <c r="C5" s="115"/>
      <c r="D5" s="115"/>
      <c r="E5" s="115"/>
      <c r="F5" s="115"/>
      <c r="G5" s="115"/>
    </row>
    <row r="6" spans="1:7" ht="6" customHeight="1" x14ac:dyDescent="0.25">
      <c r="A6" s="72"/>
      <c r="B6" s="72"/>
      <c r="C6" s="72"/>
      <c r="D6" s="72"/>
      <c r="E6" s="72"/>
      <c r="F6" s="73"/>
      <c r="G6" s="73"/>
    </row>
    <row r="7" spans="1:7" x14ac:dyDescent="0.25">
      <c r="A7" s="114" t="s">
        <v>10</v>
      </c>
      <c r="B7" s="137"/>
      <c r="C7" s="137"/>
      <c r="D7" s="137"/>
      <c r="E7" s="137"/>
      <c r="F7" s="137"/>
      <c r="G7" s="137"/>
    </row>
    <row r="8" spans="1:7" ht="3" customHeight="1" x14ac:dyDescent="0.25">
      <c r="A8" s="7"/>
      <c r="B8" s="7"/>
      <c r="C8" s="7"/>
      <c r="D8" s="7"/>
      <c r="E8" s="7"/>
      <c r="F8" s="8"/>
      <c r="G8" s="8"/>
    </row>
    <row r="9" spans="1:7" ht="24.75" customHeight="1" x14ac:dyDescent="0.25">
      <c r="A9" s="74" t="s">
        <v>27</v>
      </c>
      <c r="B9" s="75" t="s">
        <v>28</v>
      </c>
      <c r="C9" s="75" t="s">
        <v>29</v>
      </c>
      <c r="D9" s="39" t="s">
        <v>30</v>
      </c>
      <c r="E9" s="38" t="s">
        <v>31</v>
      </c>
      <c r="F9" s="38" t="s">
        <v>7</v>
      </c>
      <c r="G9" s="38" t="s">
        <v>55</v>
      </c>
    </row>
    <row r="10" spans="1:7" x14ac:dyDescent="0.25">
      <c r="A10" s="42">
        <v>6</v>
      </c>
      <c r="B10" s="42"/>
      <c r="C10" s="42"/>
      <c r="D10" s="43" t="s">
        <v>32</v>
      </c>
      <c r="E10" s="44">
        <v>164160</v>
      </c>
      <c r="F10" s="44">
        <f>G10-E10</f>
        <v>1309.3800000000338</v>
      </c>
      <c r="G10" s="44">
        <f>G11+G14+G16+G18+G20+G22</f>
        <v>165469.38000000003</v>
      </c>
    </row>
    <row r="11" spans="1:7" ht="17.25" customHeight="1" x14ac:dyDescent="0.25">
      <c r="A11" s="45"/>
      <c r="B11" s="46">
        <v>63</v>
      </c>
      <c r="C11" s="46"/>
      <c r="D11" s="47" t="s">
        <v>57</v>
      </c>
      <c r="E11" s="48">
        <v>19900</v>
      </c>
      <c r="F11" s="48">
        <f t="shared" ref="F11:F24" si="0">G11-E11</f>
        <v>1600</v>
      </c>
      <c r="G11" s="48">
        <f>SUM(G12:G13)</f>
        <v>21500</v>
      </c>
    </row>
    <row r="12" spans="1:7" x14ac:dyDescent="0.25">
      <c r="A12" s="49"/>
      <c r="B12" s="49"/>
      <c r="C12" s="50">
        <v>52</v>
      </c>
      <c r="D12" s="51" t="s">
        <v>33</v>
      </c>
      <c r="E12" s="52">
        <v>15900</v>
      </c>
      <c r="F12" s="52">
        <f t="shared" si="0"/>
        <v>0</v>
      </c>
      <c r="G12" s="52">
        <f>1200+7300+5500+1900</f>
        <v>15900</v>
      </c>
    </row>
    <row r="13" spans="1:7" x14ac:dyDescent="0.25">
      <c r="A13" s="49"/>
      <c r="B13" s="49"/>
      <c r="C13" s="50">
        <v>51</v>
      </c>
      <c r="D13" s="51" t="s">
        <v>34</v>
      </c>
      <c r="E13" s="52">
        <v>4000</v>
      </c>
      <c r="F13" s="52">
        <f t="shared" si="0"/>
        <v>1600</v>
      </c>
      <c r="G13" s="52">
        <v>5600</v>
      </c>
    </row>
    <row r="14" spans="1:7" x14ac:dyDescent="0.25">
      <c r="A14" s="45"/>
      <c r="B14" s="46">
        <v>64</v>
      </c>
      <c r="C14" s="46"/>
      <c r="D14" s="47" t="s">
        <v>35</v>
      </c>
      <c r="E14" s="48">
        <v>10</v>
      </c>
      <c r="F14" s="48">
        <f t="shared" si="0"/>
        <v>0</v>
      </c>
      <c r="G14" s="48">
        <v>10</v>
      </c>
    </row>
    <row r="15" spans="1:7" x14ac:dyDescent="0.25">
      <c r="A15" s="49"/>
      <c r="B15" s="49"/>
      <c r="C15" s="50">
        <v>31</v>
      </c>
      <c r="D15" s="51" t="s">
        <v>36</v>
      </c>
      <c r="E15" s="52">
        <v>10</v>
      </c>
      <c r="F15" s="52">
        <f t="shared" si="0"/>
        <v>0</v>
      </c>
      <c r="G15" s="52">
        <v>10</v>
      </c>
    </row>
    <row r="16" spans="1:7" ht="26.25" customHeight="1" x14ac:dyDescent="0.25">
      <c r="A16" s="53"/>
      <c r="B16" s="46">
        <v>65</v>
      </c>
      <c r="C16" s="54"/>
      <c r="D16" s="55" t="s">
        <v>53</v>
      </c>
      <c r="E16" s="48">
        <v>1700</v>
      </c>
      <c r="F16" s="48">
        <f t="shared" si="0"/>
        <v>9.3800000000001091</v>
      </c>
      <c r="G16" s="48">
        <v>1709.38</v>
      </c>
    </row>
    <row r="17" spans="1:7" x14ac:dyDescent="0.25">
      <c r="A17" s="49"/>
      <c r="B17" s="56"/>
      <c r="C17" s="50">
        <v>43</v>
      </c>
      <c r="D17" s="51" t="s">
        <v>37</v>
      </c>
      <c r="E17" s="52">
        <v>1700</v>
      </c>
      <c r="F17" s="52">
        <f t="shared" si="0"/>
        <v>9.3800000000001091</v>
      </c>
      <c r="G17" s="52">
        <v>1709.38</v>
      </c>
    </row>
    <row r="18" spans="1:7" ht="29.25" customHeight="1" x14ac:dyDescent="0.25">
      <c r="A18" s="53"/>
      <c r="B18" s="53">
        <v>66</v>
      </c>
      <c r="C18" s="54"/>
      <c r="D18" s="47" t="s">
        <v>38</v>
      </c>
      <c r="E18" s="48">
        <v>800</v>
      </c>
      <c r="F18" s="48">
        <f t="shared" si="0"/>
        <v>-300</v>
      </c>
      <c r="G18" s="48">
        <v>500</v>
      </c>
    </row>
    <row r="19" spans="1:7" x14ac:dyDescent="0.25">
      <c r="A19" s="49"/>
      <c r="B19" s="49"/>
      <c r="C19" s="50">
        <v>61</v>
      </c>
      <c r="D19" s="51" t="s">
        <v>39</v>
      </c>
      <c r="E19" s="52">
        <v>800</v>
      </c>
      <c r="F19" s="52">
        <f t="shared" si="0"/>
        <v>-300</v>
      </c>
      <c r="G19" s="52">
        <v>500</v>
      </c>
    </row>
    <row r="20" spans="1:7" ht="25.5" x14ac:dyDescent="0.25">
      <c r="A20" s="53"/>
      <c r="B20" s="53">
        <v>67</v>
      </c>
      <c r="C20" s="54"/>
      <c r="D20" s="47" t="s">
        <v>40</v>
      </c>
      <c r="E20" s="48">
        <v>141750</v>
      </c>
      <c r="F20" s="48">
        <f t="shared" si="0"/>
        <v>0</v>
      </c>
      <c r="G20" s="48">
        <v>141750.00000000003</v>
      </c>
    </row>
    <row r="21" spans="1:7" x14ac:dyDescent="0.25">
      <c r="A21" s="49"/>
      <c r="B21" s="49"/>
      <c r="C21" s="50">
        <v>11</v>
      </c>
      <c r="D21" s="51" t="s">
        <v>41</v>
      </c>
      <c r="E21" s="52">
        <v>141750</v>
      </c>
      <c r="F21" s="52">
        <f t="shared" si="0"/>
        <v>0</v>
      </c>
      <c r="G21" s="52">
        <v>141750.00000000003</v>
      </c>
    </row>
    <row r="22" spans="1:7" ht="17.25" customHeight="1" x14ac:dyDescent="0.25">
      <c r="A22" s="53"/>
      <c r="B22" s="53">
        <v>68</v>
      </c>
      <c r="C22" s="54"/>
      <c r="D22" s="47" t="s">
        <v>42</v>
      </c>
      <c r="E22" s="48">
        <v>0</v>
      </c>
      <c r="F22" s="48">
        <f t="shared" si="0"/>
        <v>0</v>
      </c>
      <c r="G22" s="48">
        <v>0</v>
      </c>
    </row>
    <row r="23" spans="1:7" x14ac:dyDescent="0.25">
      <c r="A23" s="49"/>
      <c r="B23" s="49"/>
      <c r="C23" s="50">
        <v>31</v>
      </c>
      <c r="D23" s="51" t="s">
        <v>36</v>
      </c>
      <c r="E23" s="52"/>
      <c r="F23" s="52">
        <f t="shared" si="0"/>
        <v>0</v>
      </c>
      <c r="G23" s="52"/>
    </row>
    <row r="24" spans="1:7" x14ac:dyDescent="0.25">
      <c r="A24" s="138" t="s">
        <v>43</v>
      </c>
      <c r="B24" s="139"/>
      <c r="C24" s="139"/>
      <c r="D24" s="140"/>
      <c r="E24" s="57">
        <v>164160</v>
      </c>
      <c r="F24" s="57">
        <f t="shared" si="0"/>
        <v>1309.3800000000338</v>
      </c>
      <c r="G24" s="57">
        <f>G11+G14+G16+G18+G20+G22</f>
        <v>165469.38000000003</v>
      </c>
    </row>
    <row r="25" spans="1:7" ht="9" customHeight="1" x14ac:dyDescent="0.25">
      <c r="A25" s="58"/>
      <c r="B25" s="58"/>
      <c r="C25" s="58"/>
      <c r="D25" s="58"/>
      <c r="E25" s="59"/>
      <c r="F25" s="59"/>
      <c r="G25" s="59"/>
    </row>
    <row r="26" spans="1:7" ht="10.5" customHeight="1" x14ac:dyDescent="0.25">
      <c r="A26" s="114" t="s">
        <v>44</v>
      </c>
      <c r="B26" s="137"/>
      <c r="C26" s="137"/>
      <c r="D26" s="137"/>
      <c r="E26" s="137"/>
      <c r="F26" s="137"/>
      <c r="G26" s="137"/>
    </row>
    <row r="27" spans="1:7" ht="7.5" customHeight="1" x14ac:dyDescent="0.25">
      <c r="A27" s="7"/>
      <c r="B27" s="7"/>
      <c r="C27" s="7"/>
      <c r="D27" s="7"/>
      <c r="E27" s="7"/>
      <c r="F27" s="8"/>
      <c r="G27" s="8"/>
    </row>
    <row r="28" spans="1:7" ht="33.75" customHeight="1" x14ac:dyDescent="0.25">
      <c r="A28" s="74" t="s">
        <v>27</v>
      </c>
      <c r="B28" s="75" t="s">
        <v>28</v>
      </c>
      <c r="C28" s="75" t="s">
        <v>29</v>
      </c>
      <c r="D28" s="39" t="s">
        <v>45</v>
      </c>
      <c r="E28" s="38" t="s">
        <v>31</v>
      </c>
      <c r="F28" s="38" t="s">
        <v>7</v>
      </c>
      <c r="G28" s="38" t="s">
        <v>8</v>
      </c>
    </row>
    <row r="29" spans="1:7" x14ac:dyDescent="0.25">
      <c r="A29" s="42">
        <v>3</v>
      </c>
      <c r="B29" s="42"/>
      <c r="C29" s="42"/>
      <c r="D29" s="43" t="s">
        <v>46</v>
      </c>
      <c r="E29" s="60">
        <v>136550</v>
      </c>
      <c r="F29" s="60">
        <f>G29-E29</f>
        <v>5320.7300000000105</v>
      </c>
      <c r="G29" s="60">
        <f>G30+G32+G39</f>
        <v>141870.73000000001</v>
      </c>
    </row>
    <row r="30" spans="1:7" x14ac:dyDescent="0.25">
      <c r="A30" s="45"/>
      <c r="B30" s="46">
        <v>31</v>
      </c>
      <c r="C30" s="46"/>
      <c r="D30" s="47" t="s">
        <v>47</v>
      </c>
      <c r="E30" s="61">
        <v>92150</v>
      </c>
      <c r="F30" s="61">
        <f t="shared" ref="F30:F50" si="1">G30-E30</f>
        <v>400</v>
      </c>
      <c r="G30" s="61">
        <v>92550</v>
      </c>
    </row>
    <row r="31" spans="1:7" x14ac:dyDescent="0.25">
      <c r="A31" s="49"/>
      <c r="B31" s="49"/>
      <c r="C31" s="50">
        <v>11</v>
      </c>
      <c r="D31" s="51" t="s">
        <v>41</v>
      </c>
      <c r="E31" s="62">
        <v>92150</v>
      </c>
      <c r="F31" s="62">
        <f t="shared" si="1"/>
        <v>400</v>
      </c>
      <c r="G31" s="62">
        <v>92550</v>
      </c>
    </row>
    <row r="32" spans="1:7" x14ac:dyDescent="0.25">
      <c r="A32" s="53"/>
      <c r="B32" s="53">
        <v>32</v>
      </c>
      <c r="C32" s="54"/>
      <c r="D32" s="63" t="s">
        <v>48</v>
      </c>
      <c r="E32" s="61">
        <v>43800</v>
      </c>
      <c r="F32" s="61">
        <f t="shared" si="1"/>
        <v>4800.0000000000073</v>
      </c>
      <c r="G32" s="61">
        <f>SUM(G33:G38)</f>
        <v>48600.000000000007</v>
      </c>
    </row>
    <row r="33" spans="1:7" x14ac:dyDescent="0.25">
      <c r="A33" s="49"/>
      <c r="B33" s="49"/>
      <c r="C33" s="50">
        <v>11</v>
      </c>
      <c r="D33" s="51" t="s">
        <v>41</v>
      </c>
      <c r="E33" s="62">
        <v>37300</v>
      </c>
      <c r="F33" s="62">
        <f t="shared" si="1"/>
        <v>3579.2700000000041</v>
      </c>
      <c r="G33" s="62">
        <v>40879.270000000004</v>
      </c>
    </row>
    <row r="34" spans="1:7" x14ac:dyDescent="0.25">
      <c r="A34" s="49"/>
      <c r="B34" s="49"/>
      <c r="C34" s="50">
        <v>31</v>
      </c>
      <c r="D34" s="51" t="s">
        <v>36</v>
      </c>
      <c r="E34" s="62">
        <v>0</v>
      </c>
      <c r="F34" s="62">
        <f t="shared" si="1"/>
        <v>86.9</v>
      </c>
      <c r="G34" s="62">
        <v>86.9</v>
      </c>
    </row>
    <row r="35" spans="1:7" x14ac:dyDescent="0.25">
      <c r="A35" s="49"/>
      <c r="B35" s="49"/>
      <c r="C35" s="50">
        <v>43</v>
      </c>
      <c r="D35" s="51" t="s">
        <v>37</v>
      </c>
      <c r="E35" s="62">
        <v>500</v>
      </c>
      <c r="F35" s="62">
        <f t="shared" si="1"/>
        <v>-109.38</v>
      </c>
      <c r="G35" s="62">
        <v>390.62</v>
      </c>
    </row>
    <row r="36" spans="1:7" x14ac:dyDescent="0.25">
      <c r="A36" s="49"/>
      <c r="B36" s="49"/>
      <c r="C36" s="50">
        <v>51</v>
      </c>
      <c r="D36" s="51" t="s">
        <v>34</v>
      </c>
      <c r="E36" s="62">
        <v>4000</v>
      </c>
      <c r="F36" s="62">
        <f t="shared" si="1"/>
        <v>1600</v>
      </c>
      <c r="G36" s="62">
        <v>5600</v>
      </c>
    </row>
    <row r="37" spans="1:7" x14ac:dyDescent="0.25">
      <c r="A37" s="49"/>
      <c r="B37" s="49"/>
      <c r="C37" s="50">
        <v>52</v>
      </c>
      <c r="D37" s="51" t="s">
        <v>33</v>
      </c>
      <c r="E37" s="62">
        <v>1200</v>
      </c>
      <c r="F37" s="62">
        <f t="shared" si="1"/>
        <v>0</v>
      </c>
      <c r="G37" s="62">
        <v>1200</v>
      </c>
    </row>
    <row r="38" spans="1:7" x14ac:dyDescent="0.25">
      <c r="A38" s="49"/>
      <c r="B38" s="49"/>
      <c r="C38" s="50">
        <v>61</v>
      </c>
      <c r="D38" s="51" t="s">
        <v>39</v>
      </c>
      <c r="E38" s="62">
        <v>800</v>
      </c>
      <c r="F38" s="62">
        <f t="shared" si="1"/>
        <v>-356.79</v>
      </c>
      <c r="G38" s="62">
        <v>443.21</v>
      </c>
    </row>
    <row r="39" spans="1:7" x14ac:dyDescent="0.25">
      <c r="A39" s="53"/>
      <c r="B39" s="53">
        <v>34</v>
      </c>
      <c r="C39" s="54"/>
      <c r="D39" s="64" t="s">
        <v>49</v>
      </c>
      <c r="E39" s="61">
        <v>600</v>
      </c>
      <c r="F39" s="61">
        <f t="shared" si="1"/>
        <v>120.73000000000002</v>
      </c>
      <c r="G39" s="61">
        <v>720.73</v>
      </c>
    </row>
    <row r="40" spans="1:7" x14ac:dyDescent="0.25">
      <c r="A40" s="49"/>
      <c r="B40" s="65"/>
      <c r="C40" s="50">
        <v>11</v>
      </c>
      <c r="D40" s="51" t="s">
        <v>41</v>
      </c>
      <c r="E40" s="62">
        <v>600</v>
      </c>
      <c r="F40" s="62">
        <f t="shared" si="1"/>
        <v>120.73000000000002</v>
      </c>
      <c r="G40" s="62">
        <v>720.73</v>
      </c>
    </row>
    <row r="41" spans="1:7" ht="16.5" customHeight="1" x14ac:dyDescent="0.25">
      <c r="A41" s="66">
        <v>4</v>
      </c>
      <c r="B41" s="66"/>
      <c r="C41" s="66"/>
      <c r="D41" s="67" t="s">
        <v>50</v>
      </c>
      <c r="E41" s="60">
        <v>28110</v>
      </c>
      <c r="F41" s="60">
        <f t="shared" si="1"/>
        <v>-3190.619999999999</v>
      </c>
      <c r="G41" s="60">
        <f>G42+G44</f>
        <v>24919.38</v>
      </c>
    </row>
    <row r="42" spans="1:7" x14ac:dyDescent="0.25">
      <c r="A42" s="46"/>
      <c r="B42" s="46">
        <v>41</v>
      </c>
      <c r="C42" s="46"/>
      <c r="D42" s="68" t="s">
        <v>56</v>
      </c>
      <c r="E42" s="61">
        <v>4500</v>
      </c>
      <c r="F42" s="61">
        <f t="shared" si="1"/>
        <v>-4100</v>
      </c>
      <c r="G42" s="61">
        <v>400</v>
      </c>
    </row>
    <row r="43" spans="1:7" x14ac:dyDescent="0.25">
      <c r="A43" s="56"/>
      <c r="B43" s="56"/>
      <c r="C43" s="50">
        <v>11</v>
      </c>
      <c r="D43" s="51" t="s">
        <v>41</v>
      </c>
      <c r="E43" s="62">
        <v>4500</v>
      </c>
      <c r="F43" s="62">
        <f t="shared" si="1"/>
        <v>-4100</v>
      </c>
      <c r="G43" s="69">
        <v>400</v>
      </c>
    </row>
    <row r="44" spans="1:7" x14ac:dyDescent="0.25">
      <c r="A44" s="46"/>
      <c r="B44" s="46">
        <v>42</v>
      </c>
      <c r="C44" s="46"/>
      <c r="D44" s="68" t="s">
        <v>56</v>
      </c>
      <c r="E44" s="61">
        <v>23610</v>
      </c>
      <c r="F44" s="61">
        <f t="shared" si="1"/>
        <v>909.38000000000102</v>
      </c>
      <c r="G44" s="61">
        <f>SUM(G45:G49)</f>
        <v>24519.38</v>
      </c>
    </row>
    <row r="45" spans="1:7" x14ac:dyDescent="0.25">
      <c r="A45" s="56"/>
      <c r="B45" s="56"/>
      <c r="C45" s="50">
        <v>11</v>
      </c>
      <c r="D45" s="51" t="s">
        <v>41</v>
      </c>
      <c r="E45" s="62">
        <v>7200</v>
      </c>
      <c r="F45" s="62">
        <f t="shared" si="1"/>
        <v>0</v>
      </c>
      <c r="G45" s="69">
        <v>7200</v>
      </c>
    </row>
    <row r="46" spans="1:7" x14ac:dyDescent="0.25">
      <c r="A46" s="56"/>
      <c r="B46" s="56"/>
      <c r="C46" s="50">
        <v>31</v>
      </c>
      <c r="D46" s="51" t="s">
        <v>36</v>
      </c>
      <c r="E46" s="62">
        <v>10</v>
      </c>
      <c r="F46" s="62">
        <f t="shared" si="1"/>
        <v>0</v>
      </c>
      <c r="G46" s="69">
        <v>10</v>
      </c>
    </row>
    <row r="47" spans="1:7" x14ac:dyDescent="0.25">
      <c r="A47" s="56"/>
      <c r="B47" s="56"/>
      <c r="C47" s="50">
        <v>43</v>
      </c>
      <c r="D47" s="51" t="s">
        <v>37</v>
      </c>
      <c r="E47" s="62">
        <v>1700</v>
      </c>
      <c r="F47" s="62">
        <f t="shared" si="1"/>
        <v>409.38000000000011</v>
      </c>
      <c r="G47" s="69">
        <v>2109.38</v>
      </c>
    </row>
    <row r="48" spans="1:7" x14ac:dyDescent="0.25">
      <c r="A48" s="56"/>
      <c r="B48" s="56"/>
      <c r="C48" s="50">
        <v>52</v>
      </c>
      <c r="D48" s="51" t="s">
        <v>33</v>
      </c>
      <c r="E48" s="62">
        <v>14700</v>
      </c>
      <c r="F48" s="62">
        <f t="shared" si="1"/>
        <v>0</v>
      </c>
      <c r="G48" s="69">
        <v>14700</v>
      </c>
    </row>
    <row r="49" spans="1:7" x14ac:dyDescent="0.25">
      <c r="A49" s="49"/>
      <c r="B49" s="49"/>
      <c r="C49" s="50">
        <v>61</v>
      </c>
      <c r="D49" s="51" t="s">
        <v>39</v>
      </c>
      <c r="E49" s="62">
        <v>0</v>
      </c>
      <c r="F49" s="62">
        <f t="shared" si="1"/>
        <v>500</v>
      </c>
      <c r="G49" s="62">
        <v>500</v>
      </c>
    </row>
    <row r="50" spans="1:7" x14ac:dyDescent="0.25">
      <c r="A50" s="134" t="s">
        <v>52</v>
      </c>
      <c r="B50" s="135"/>
      <c r="C50" s="135"/>
      <c r="D50" s="136"/>
      <c r="E50" s="60">
        <v>164660</v>
      </c>
      <c r="F50" s="60">
        <f t="shared" si="1"/>
        <v>2130.1100000000151</v>
      </c>
      <c r="G50" s="60">
        <f>G29+G41</f>
        <v>166790.11000000002</v>
      </c>
    </row>
    <row r="51" spans="1:7" ht="6" customHeight="1" x14ac:dyDescent="0.25"/>
    <row r="52" spans="1:7" x14ac:dyDescent="0.25">
      <c r="A52" s="70" t="str">
        <f>SAŽETAK!A40</f>
        <v>Krapinske Toplice, 15.9.2025.</v>
      </c>
      <c r="E52" s="71"/>
      <c r="F52" s="71"/>
      <c r="G52" s="71"/>
    </row>
  </sheetData>
  <mergeCells count="7">
    <mergeCell ref="A50:D50"/>
    <mergeCell ref="A1:G1"/>
    <mergeCell ref="A3:G3"/>
    <mergeCell ref="A5:G5"/>
    <mergeCell ref="A7:G7"/>
    <mergeCell ref="A24:D24"/>
    <mergeCell ref="A26:G26"/>
  </mergeCells>
  <pageMargins left="0.70866141732283472" right="0.70866141732283472" top="0.51181102362204722" bottom="0.43307086614173229" header="0.31496062992125984" footer="0.31496062992125984"/>
  <pageSetup paperSize="9" scale="98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D14"/>
  <sheetViews>
    <sheetView workbookViewId="0">
      <selection activeCell="D11" sqref="D11"/>
    </sheetView>
  </sheetViews>
  <sheetFormatPr defaultRowHeight="15" x14ac:dyDescent="0.25"/>
  <cols>
    <col min="1" max="1" width="36" customWidth="1"/>
    <col min="2" max="2" width="16.42578125" customWidth="1"/>
    <col min="3" max="3" width="16.7109375" customWidth="1"/>
    <col min="4" max="4" width="15.5703125" customWidth="1"/>
  </cols>
  <sheetData>
    <row r="1" spans="1:4" ht="49.5" customHeight="1" x14ac:dyDescent="0.25">
      <c r="A1" s="114" t="s">
        <v>2</v>
      </c>
      <c r="B1" s="114"/>
      <c r="C1" s="114"/>
      <c r="D1" s="114"/>
    </row>
    <row r="2" spans="1:4" ht="18" x14ac:dyDescent="0.25">
      <c r="A2" s="7"/>
      <c r="B2" s="7"/>
      <c r="C2" s="7"/>
      <c r="D2" s="7"/>
    </row>
    <row r="3" spans="1:4" ht="15.75" x14ac:dyDescent="0.25">
      <c r="A3" s="141" t="s">
        <v>3</v>
      </c>
      <c r="B3" s="141"/>
      <c r="C3" s="142"/>
      <c r="D3" s="142"/>
    </row>
    <row r="4" spans="1:4" ht="18" x14ac:dyDescent="0.25">
      <c r="A4" s="7"/>
      <c r="B4" s="7"/>
      <c r="C4" s="8"/>
      <c r="D4" s="8"/>
    </row>
    <row r="5" spans="1:4" ht="15.75" x14ac:dyDescent="0.25">
      <c r="A5" s="141" t="s">
        <v>26</v>
      </c>
      <c r="B5" s="143"/>
      <c r="C5" s="143"/>
      <c r="D5" s="143"/>
    </row>
    <row r="6" spans="1:4" ht="18" x14ac:dyDescent="0.25">
      <c r="A6" s="7"/>
      <c r="B6" s="7"/>
      <c r="C6" s="8"/>
      <c r="D6" s="8"/>
    </row>
    <row r="7" spans="1:4" ht="15.75" x14ac:dyDescent="0.25">
      <c r="A7" s="141" t="s">
        <v>58</v>
      </c>
      <c r="B7" s="144"/>
      <c r="C7" s="144"/>
      <c r="D7" s="144"/>
    </row>
    <row r="8" spans="1:4" ht="18" x14ac:dyDescent="0.25">
      <c r="A8" s="7"/>
      <c r="B8" s="7"/>
      <c r="C8" s="8"/>
      <c r="D8" s="8"/>
    </row>
    <row r="9" spans="1:4" ht="24" x14ac:dyDescent="0.25">
      <c r="A9" s="76" t="s">
        <v>59</v>
      </c>
      <c r="B9" s="41" t="s">
        <v>31</v>
      </c>
      <c r="C9" s="41" t="s">
        <v>7</v>
      </c>
      <c r="D9" s="41" t="s">
        <v>8</v>
      </c>
    </row>
    <row r="10" spans="1:4" x14ac:dyDescent="0.25">
      <c r="A10" s="77" t="s">
        <v>60</v>
      </c>
      <c r="B10" s="78">
        <v>164660</v>
      </c>
      <c r="C10" s="78">
        <f>D10-B10</f>
        <v>2130.1100000000151</v>
      </c>
      <c r="D10" s="78">
        <f>D11</f>
        <v>166790.11000000002</v>
      </c>
    </row>
    <row r="11" spans="1:4" x14ac:dyDescent="0.25">
      <c r="A11" s="43" t="s">
        <v>61</v>
      </c>
      <c r="B11" s="60">
        <v>164660</v>
      </c>
      <c r="C11" s="60">
        <f t="shared" ref="C11:C12" si="0">D11-B11</f>
        <v>2130.1100000000151</v>
      </c>
      <c r="D11" s="60">
        <f>D12</f>
        <v>166790.11000000002</v>
      </c>
    </row>
    <row r="12" spans="1:4" x14ac:dyDescent="0.25">
      <c r="A12" s="79" t="s">
        <v>62</v>
      </c>
      <c r="B12" s="80">
        <v>164660</v>
      </c>
      <c r="C12" s="80">
        <f t="shared" si="0"/>
        <v>2130.1100000000151</v>
      </c>
      <c r="D12" s="80">
        <f>'RAČUN PRIHODA I RASHODA'!G50</f>
        <v>166790.11000000002</v>
      </c>
    </row>
    <row r="14" spans="1:4" x14ac:dyDescent="0.25">
      <c r="A14" s="70" t="str">
        <f>SAŽETAK!A40</f>
        <v>Krapinske Toplice, 15.9.2025.</v>
      </c>
    </row>
  </sheetData>
  <mergeCells count="4">
    <mergeCell ref="A1:D1"/>
    <mergeCell ref="A3:D3"/>
    <mergeCell ref="A5:D5"/>
    <mergeCell ref="A7:D7"/>
  </mergeCells>
  <pageMargins left="0.7" right="0.7" top="0.75" bottom="0.75" header="0.3" footer="0.3"/>
  <pageSetup paperSize="9" fitToHeight="0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16"/>
  <sheetViews>
    <sheetView workbookViewId="0">
      <selection activeCell="D22" sqref="D22"/>
    </sheetView>
  </sheetViews>
  <sheetFormatPr defaultRowHeight="15" x14ac:dyDescent="0.25"/>
  <cols>
    <col min="1" max="1" width="8.5703125" customWidth="1"/>
    <col min="2" max="2" width="7.7109375" customWidth="1"/>
    <col min="3" max="3" width="6.28515625" customWidth="1"/>
    <col min="4" max="4" width="31" bestFit="1" customWidth="1"/>
    <col min="5" max="5" width="11.5703125" customWidth="1"/>
    <col min="6" max="6" width="12.42578125" customWidth="1"/>
    <col min="7" max="7" width="11.7109375" customWidth="1"/>
  </cols>
  <sheetData>
    <row r="1" spans="1:7" ht="55.5" customHeight="1" x14ac:dyDescent="0.25">
      <c r="A1" s="114" t="s">
        <v>2</v>
      </c>
      <c r="B1" s="114"/>
      <c r="C1" s="114"/>
      <c r="D1" s="114"/>
      <c r="E1" s="114"/>
      <c r="F1" s="114"/>
      <c r="G1" s="114"/>
    </row>
    <row r="2" spans="1:7" ht="18" x14ac:dyDescent="0.25">
      <c r="A2" s="7"/>
      <c r="B2" s="7"/>
      <c r="C2" s="7"/>
      <c r="D2" s="7"/>
      <c r="E2" s="7"/>
      <c r="F2" s="7"/>
      <c r="G2" s="7"/>
    </row>
    <row r="3" spans="1:7" ht="15.75" x14ac:dyDescent="0.25">
      <c r="A3" s="141" t="s">
        <v>3</v>
      </c>
      <c r="B3" s="141"/>
      <c r="C3" s="141"/>
      <c r="D3" s="141"/>
      <c r="E3" s="141"/>
      <c r="F3" s="142"/>
      <c r="G3" s="142"/>
    </row>
    <row r="4" spans="1:7" ht="18" x14ac:dyDescent="0.25">
      <c r="A4" s="7"/>
      <c r="B4" s="7"/>
      <c r="C4" s="7"/>
      <c r="D4" s="7"/>
      <c r="E4" s="7"/>
      <c r="F4" s="8"/>
      <c r="G4" s="8"/>
    </row>
    <row r="5" spans="1:7" ht="15.75" x14ac:dyDescent="0.25">
      <c r="A5" s="141" t="s">
        <v>63</v>
      </c>
      <c r="B5" s="143"/>
      <c r="C5" s="143"/>
      <c r="D5" s="143"/>
      <c r="E5" s="143"/>
      <c r="F5" s="143"/>
      <c r="G5" s="143"/>
    </row>
    <row r="6" spans="1:7" ht="18" x14ac:dyDescent="0.25">
      <c r="A6" s="7"/>
      <c r="B6" s="7"/>
      <c r="C6" s="7"/>
      <c r="D6" s="7"/>
      <c r="E6" s="7"/>
      <c r="F6" s="8"/>
      <c r="G6" s="81" t="s">
        <v>5</v>
      </c>
    </row>
    <row r="7" spans="1:7" ht="36" x14ac:dyDescent="0.25">
      <c r="A7" s="41" t="s">
        <v>27</v>
      </c>
      <c r="B7" s="40" t="s">
        <v>28</v>
      </c>
      <c r="C7" s="40" t="s">
        <v>29</v>
      </c>
      <c r="D7" s="40" t="s">
        <v>64</v>
      </c>
      <c r="E7" s="41" t="s">
        <v>31</v>
      </c>
      <c r="F7" s="41" t="s">
        <v>7</v>
      </c>
      <c r="G7" s="41" t="s">
        <v>8</v>
      </c>
    </row>
    <row r="8" spans="1:7" ht="25.5" x14ac:dyDescent="0.25">
      <c r="A8" s="45">
        <v>8</v>
      </c>
      <c r="B8" s="45"/>
      <c r="C8" s="45"/>
      <c r="D8" s="77" t="s">
        <v>65</v>
      </c>
      <c r="E8" s="82">
        <v>0</v>
      </c>
      <c r="F8" s="82">
        <v>0</v>
      </c>
      <c r="G8" s="82">
        <v>0</v>
      </c>
    </row>
    <row r="9" spans="1:7" x14ac:dyDescent="0.25">
      <c r="A9" s="42"/>
      <c r="B9" s="56">
        <v>84</v>
      </c>
      <c r="C9" s="56"/>
      <c r="D9" s="83" t="s">
        <v>66</v>
      </c>
      <c r="E9" s="84"/>
      <c r="F9" s="84"/>
      <c r="G9" s="84"/>
    </row>
    <row r="10" spans="1:7" x14ac:dyDescent="0.25">
      <c r="A10" s="49"/>
      <c r="B10" s="49"/>
      <c r="C10" s="50">
        <v>81</v>
      </c>
      <c r="D10" s="85" t="s">
        <v>67</v>
      </c>
      <c r="E10" s="84"/>
      <c r="F10" s="84"/>
      <c r="G10" s="84"/>
    </row>
    <row r="11" spans="1:7" ht="25.5" x14ac:dyDescent="0.25">
      <c r="A11" s="86">
        <v>5</v>
      </c>
      <c r="B11" s="86"/>
      <c r="C11" s="86"/>
      <c r="D11" s="87" t="s">
        <v>68</v>
      </c>
      <c r="E11" s="82">
        <v>0</v>
      </c>
      <c r="F11" s="82">
        <v>0</v>
      </c>
      <c r="G11" s="82">
        <v>0</v>
      </c>
    </row>
    <row r="12" spans="1:7" ht="25.5" x14ac:dyDescent="0.25">
      <c r="A12" s="56"/>
      <c r="B12" s="56">
        <v>54</v>
      </c>
      <c r="C12" s="56"/>
      <c r="D12" s="88" t="s">
        <v>69</v>
      </c>
      <c r="E12" s="84"/>
      <c r="F12" s="84"/>
      <c r="G12" s="89"/>
    </row>
    <row r="13" spans="1:7" x14ac:dyDescent="0.25">
      <c r="A13" s="56"/>
      <c r="B13" s="56"/>
      <c r="C13" s="50">
        <v>11</v>
      </c>
      <c r="D13" s="51" t="s">
        <v>41</v>
      </c>
      <c r="E13" s="84"/>
      <c r="F13" s="84"/>
      <c r="G13" s="89"/>
    </row>
    <row r="14" spans="1:7" x14ac:dyDescent="0.25">
      <c r="A14" s="56"/>
      <c r="B14" s="56"/>
      <c r="C14" s="50">
        <v>43</v>
      </c>
      <c r="D14" s="51" t="s">
        <v>37</v>
      </c>
      <c r="E14" s="84"/>
      <c r="F14" s="84"/>
      <c r="G14" s="89"/>
    </row>
    <row r="16" spans="1:7" x14ac:dyDescent="0.25">
      <c r="A16" s="70" t="str">
        <f>SAŽETAK!A40</f>
        <v>Krapinske Toplice, 15.9.2025.</v>
      </c>
    </row>
  </sheetData>
  <mergeCells count="3">
    <mergeCell ref="A1:G1"/>
    <mergeCell ref="A3:G3"/>
    <mergeCell ref="A5:G5"/>
  </mergeCells>
  <pageMargins left="0.7" right="0.7" top="0.75" bottom="0.75" header="0.3" footer="0.3"/>
  <pageSetup paperSize="9" scale="97" fitToHeight="0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 tint="0.39997558519241921"/>
    <pageSetUpPr fitToPage="1"/>
  </sheetPr>
  <dimension ref="A1:G75"/>
  <sheetViews>
    <sheetView tabSelected="1" workbookViewId="0">
      <selection activeCell="I22" sqref="I22"/>
    </sheetView>
  </sheetViews>
  <sheetFormatPr defaultRowHeight="15" x14ac:dyDescent="0.25"/>
  <cols>
    <col min="1" max="1" width="5.85546875" customWidth="1"/>
    <col min="2" max="2" width="4.28515625" customWidth="1"/>
    <col min="3" max="3" width="9.140625" customWidth="1"/>
    <col min="4" max="4" width="40" customWidth="1"/>
    <col min="5" max="5" width="10.140625" bestFit="1" customWidth="1"/>
    <col min="6" max="6" width="10.5703125" customWidth="1"/>
    <col min="7" max="7" width="10.140625" bestFit="1" customWidth="1"/>
  </cols>
  <sheetData>
    <row r="1" spans="1:7" ht="55.5" customHeight="1" x14ac:dyDescent="0.25">
      <c r="A1" s="114" t="s">
        <v>2</v>
      </c>
      <c r="B1" s="114"/>
      <c r="C1" s="114"/>
      <c r="D1" s="114"/>
      <c r="E1" s="114"/>
      <c r="F1" s="114"/>
      <c r="G1" s="114"/>
    </row>
    <row r="2" spans="1:7" ht="18" x14ac:dyDescent="0.25">
      <c r="A2" s="7"/>
      <c r="B2" s="7"/>
      <c r="C2" s="7"/>
      <c r="D2" s="7"/>
      <c r="E2" s="7"/>
      <c r="F2" s="8"/>
      <c r="G2" s="8"/>
    </row>
    <row r="3" spans="1:7" ht="15.75" x14ac:dyDescent="0.25">
      <c r="A3" s="141" t="s">
        <v>70</v>
      </c>
      <c r="B3" s="143"/>
      <c r="C3" s="143"/>
      <c r="D3" s="143"/>
      <c r="E3" s="143"/>
      <c r="F3" s="143"/>
      <c r="G3" s="143"/>
    </row>
    <row r="4" spans="1:7" ht="18" x14ac:dyDescent="0.25">
      <c r="A4" s="7"/>
      <c r="B4" s="7"/>
      <c r="C4" s="7"/>
      <c r="D4" s="7"/>
      <c r="E4" s="7"/>
      <c r="F4" s="8"/>
      <c r="G4" s="90" t="s">
        <v>5</v>
      </c>
    </row>
    <row r="5" spans="1:7" ht="36" x14ac:dyDescent="0.25">
      <c r="A5" s="160" t="s">
        <v>71</v>
      </c>
      <c r="B5" s="161"/>
      <c r="C5" s="162"/>
      <c r="D5" s="40" t="s">
        <v>72</v>
      </c>
      <c r="E5" s="41" t="s">
        <v>73</v>
      </c>
      <c r="F5" s="41" t="s">
        <v>7</v>
      </c>
      <c r="G5" s="41" t="s">
        <v>74</v>
      </c>
    </row>
    <row r="6" spans="1:7" ht="30" customHeight="1" x14ac:dyDescent="0.25">
      <c r="A6" s="163" t="s">
        <v>75</v>
      </c>
      <c r="B6" s="164"/>
      <c r="C6" s="165"/>
      <c r="D6" s="91" t="s">
        <v>76</v>
      </c>
      <c r="E6" s="44">
        <f>E7+E44</f>
        <v>164660</v>
      </c>
      <c r="F6" s="44">
        <f>F7+F44</f>
        <v>2130.1099999999997</v>
      </c>
      <c r="G6" s="44">
        <f>G7+G44</f>
        <v>166790.11000000002</v>
      </c>
    </row>
    <row r="7" spans="1:7" ht="30.75" customHeight="1" x14ac:dyDescent="0.25">
      <c r="A7" s="157" t="s">
        <v>77</v>
      </c>
      <c r="B7" s="158"/>
      <c r="C7" s="159"/>
      <c r="D7" s="92" t="s">
        <v>78</v>
      </c>
      <c r="E7" s="108">
        <f>E8+E22+E26+E31+E35+E40</f>
        <v>136550</v>
      </c>
      <c r="F7" s="108">
        <f>F8+F22+F26+F31+F35+F40</f>
        <v>5320.73</v>
      </c>
      <c r="G7" s="108">
        <f>G8+G22+G26+G31+G35+G40</f>
        <v>141870.73000000001</v>
      </c>
    </row>
    <row r="8" spans="1:7" x14ac:dyDescent="0.25">
      <c r="A8" s="154" t="s">
        <v>79</v>
      </c>
      <c r="B8" s="155"/>
      <c r="C8" s="156"/>
      <c r="D8" s="94" t="s">
        <v>41</v>
      </c>
      <c r="E8" s="95">
        <f>E9</f>
        <v>130050</v>
      </c>
      <c r="F8" s="95">
        <f>F9</f>
        <v>4100</v>
      </c>
      <c r="G8" s="95">
        <f>G9</f>
        <v>134150.00000000003</v>
      </c>
    </row>
    <row r="9" spans="1:7" x14ac:dyDescent="0.25">
      <c r="A9" s="109">
        <v>3</v>
      </c>
      <c r="B9" s="110"/>
      <c r="C9" s="111"/>
      <c r="D9" s="96" t="s">
        <v>46</v>
      </c>
      <c r="E9" s="78">
        <f>E10+E14+E20</f>
        <v>130050</v>
      </c>
      <c r="F9" s="78">
        <f>F10+F14+F20</f>
        <v>4100</v>
      </c>
      <c r="G9" s="78">
        <f>G10+G14+G20</f>
        <v>134150.00000000003</v>
      </c>
    </row>
    <row r="10" spans="1:7" x14ac:dyDescent="0.25">
      <c r="A10" s="145">
        <v>31</v>
      </c>
      <c r="B10" s="146"/>
      <c r="C10" s="147"/>
      <c r="D10" s="97" t="s">
        <v>47</v>
      </c>
      <c r="E10" s="98">
        <f>SUM(E11:E13)</f>
        <v>92150</v>
      </c>
      <c r="F10" s="98">
        <f>SUM(F11:F13)</f>
        <v>400</v>
      </c>
      <c r="G10" s="98">
        <f>SUM(G11:G13)</f>
        <v>92550</v>
      </c>
    </row>
    <row r="11" spans="1:7" x14ac:dyDescent="0.25">
      <c r="A11" s="99">
        <v>311</v>
      </c>
      <c r="B11" s="100"/>
      <c r="C11" s="101"/>
      <c r="D11" s="102" t="s">
        <v>80</v>
      </c>
      <c r="E11" s="62">
        <v>70000</v>
      </c>
      <c r="F11" s="62">
        <f t="shared" ref="F11:F66" si="0">G11-E11</f>
        <v>0</v>
      </c>
      <c r="G11" s="62">
        <v>70000</v>
      </c>
    </row>
    <row r="12" spans="1:7" x14ac:dyDescent="0.25">
      <c r="A12" s="99">
        <v>312</v>
      </c>
      <c r="B12" s="100"/>
      <c r="C12" s="101"/>
      <c r="D12" s="102" t="s">
        <v>81</v>
      </c>
      <c r="E12" s="62">
        <v>10600</v>
      </c>
      <c r="F12" s="62">
        <f t="shared" si="0"/>
        <v>400</v>
      </c>
      <c r="G12" s="62">
        <v>11000</v>
      </c>
    </row>
    <row r="13" spans="1:7" x14ac:dyDescent="0.25">
      <c r="A13" s="99">
        <v>313</v>
      </c>
      <c r="B13" s="100"/>
      <c r="C13" s="101"/>
      <c r="D13" s="102" t="s">
        <v>82</v>
      </c>
      <c r="E13" s="62">
        <v>11550</v>
      </c>
      <c r="F13" s="62">
        <f t="shared" si="0"/>
        <v>0</v>
      </c>
      <c r="G13" s="62">
        <v>11550</v>
      </c>
    </row>
    <row r="14" spans="1:7" x14ac:dyDescent="0.25">
      <c r="A14" s="145">
        <v>32</v>
      </c>
      <c r="B14" s="146"/>
      <c r="C14" s="147"/>
      <c r="D14" s="97" t="s">
        <v>48</v>
      </c>
      <c r="E14" s="98">
        <f>SUM(E15:E19)</f>
        <v>37300</v>
      </c>
      <c r="F14" s="98">
        <f>SUM(F15:F19)</f>
        <v>3579.2700000000004</v>
      </c>
      <c r="G14" s="98">
        <f>SUM(G15:G19)</f>
        <v>40879.270000000004</v>
      </c>
    </row>
    <row r="15" spans="1:7" x14ac:dyDescent="0.25">
      <c r="A15" s="99">
        <v>321</v>
      </c>
      <c r="B15" s="100"/>
      <c r="C15" s="101"/>
      <c r="D15" s="102" t="s">
        <v>83</v>
      </c>
      <c r="E15" s="62">
        <v>6700</v>
      </c>
      <c r="F15" s="62">
        <f t="shared" si="0"/>
        <v>400</v>
      </c>
      <c r="G15" s="62">
        <v>7100</v>
      </c>
    </row>
    <row r="16" spans="1:7" x14ac:dyDescent="0.25">
      <c r="A16" s="99">
        <v>322</v>
      </c>
      <c r="B16" s="100"/>
      <c r="C16" s="101"/>
      <c r="D16" s="102" t="s">
        <v>84</v>
      </c>
      <c r="E16" s="62">
        <v>6400</v>
      </c>
      <c r="F16" s="62">
        <f t="shared" si="0"/>
        <v>-20.729999999999563</v>
      </c>
      <c r="G16" s="62">
        <v>6379.27</v>
      </c>
    </row>
    <row r="17" spans="1:7" x14ac:dyDescent="0.25">
      <c r="A17" s="99">
        <v>323</v>
      </c>
      <c r="B17" s="100"/>
      <c r="C17" s="101"/>
      <c r="D17" s="102" t="s">
        <v>85</v>
      </c>
      <c r="E17" s="62">
        <v>20900</v>
      </c>
      <c r="F17" s="62">
        <f t="shared" si="0"/>
        <v>2600</v>
      </c>
      <c r="G17" s="62">
        <v>23500</v>
      </c>
    </row>
    <row r="18" spans="1:7" x14ac:dyDescent="0.25">
      <c r="A18" s="99">
        <v>324</v>
      </c>
      <c r="B18" s="100"/>
      <c r="C18" s="101"/>
      <c r="D18" s="102" t="s">
        <v>86</v>
      </c>
      <c r="E18" s="62">
        <v>200</v>
      </c>
      <c r="F18" s="62">
        <f t="shared" si="0"/>
        <v>0</v>
      </c>
      <c r="G18" s="62">
        <v>200</v>
      </c>
    </row>
    <row r="19" spans="1:7" x14ac:dyDescent="0.25">
      <c r="A19" s="99">
        <v>329</v>
      </c>
      <c r="B19" s="100"/>
      <c r="C19" s="101"/>
      <c r="D19" s="102" t="s">
        <v>87</v>
      </c>
      <c r="E19" s="62">
        <v>3100</v>
      </c>
      <c r="F19" s="62">
        <f t="shared" si="0"/>
        <v>600</v>
      </c>
      <c r="G19" s="62">
        <v>3700</v>
      </c>
    </row>
    <row r="20" spans="1:7" x14ac:dyDescent="0.25">
      <c r="A20" s="145">
        <v>34</v>
      </c>
      <c r="B20" s="146"/>
      <c r="C20" s="147"/>
      <c r="D20" s="97" t="s">
        <v>49</v>
      </c>
      <c r="E20" s="98">
        <f>E21</f>
        <v>600</v>
      </c>
      <c r="F20" s="98">
        <f t="shared" ref="F20:G20" si="1">F21</f>
        <v>120.73000000000002</v>
      </c>
      <c r="G20" s="98">
        <f t="shared" si="1"/>
        <v>720.73</v>
      </c>
    </row>
    <row r="21" spans="1:7" x14ac:dyDescent="0.25">
      <c r="A21" s="99">
        <v>343</v>
      </c>
      <c r="B21" s="100"/>
      <c r="C21" s="101"/>
      <c r="D21" s="102" t="s">
        <v>88</v>
      </c>
      <c r="E21" s="62">
        <v>600</v>
      </c>
      <c r="F21" s="62">
        <f t="shared" si="0"/>
        <v>120.73000000000002</v>
      </c>
      <c r="G21" s="62">
        <v>720.73</v>
      </c>
    </row>
    <row r="22" spans="1:7" x14ac:dyDescent="0.25">
      <c r="A22" s="154" t="s">
        <v>89</v>
      </c>
      <c r="B22" s="155"/>
      <c r="C22" s="156"/>
      <c r="D22" s="94" t="s">
        <v>36</v>
      </c>
      <c r="E22" s="95">
        <f t="shared" ref="E22:F24" si="2">E23</f>
        <v>0</v>
      </c>
      <c r="F22" s="95">
        <f t="shared" si="2"/>
        <v>86.9</v>
      </c>
      <c r="G22" s="95">
        <f>G23</f>
        <v>86.9</v>
      </c>
    </row>
    <row r="23" spans="1:7" x14ac:dyDescent="0.25">
      <c r="A23" s="109">
        <v>3</v>
      </c>
      <c r="B23" s="110"/>
      <c r="C23" s="111"/>
      <c r="D23" s="96" t="s">
        <v>46</v>
      </c>
      <c r="E23" s="78">
        <f t="shared" si="2"/>
        <v>0</v>
      </c>
      <c r="F23" s="78">
        <f t="shared" si="2"/>
        <v>86.9</v>
      </c>
      <c r="G23" s="78">
        <f>G24</f>
        <v>86.9</v>
      </c>
    </row>
    <row r="24" spans="1:7" x14ac:dyDescent="0.25">
      <c r="A24" s="145">
        <v>32</v>
      </c>
      <c r="B24" s="146"/>
      <c r="C24" s="147"/>
      <c r="D24" s="97" t="s">
        <v>48</v>
      </c>
      <c r="E24" s="98">
        <f t="shared" si="2"/>
        <v>0</v>
      </c>
      <c r="F24" s="98">
        <f t="shared" si="2"/>
        <v>86.9</v>
      </c>
      <c r="G24" s="98">
        <f>G25</f>
        <v>86.9</v>
      </c>
    </row>
    <row r="25" spans="1:7" x14ac:dyDescent="0.25">
      <c r="A25" s="99">
        <v>322</v>
      </c>
      <c r="B25" s="100"/>
      <c r="C25" s="101"/>
      <c r="D25" s="102" t="s">
        <v>90</v>
      </c>
      <c r="E25" s="62">
        <v>0</v>
      </c>
      <c r="F25" s="62">
        <f t="shared" si="0"/>
        <v>86.9</v>
      </c>
      <c r="G25" s="62">
        <v>86.9</v>
      </c>
    </row>
    <row r="26" spans="1:7" x14ac:dyDescent="0.25">
      <c r="A26" s="154" t="s">
        <v>105</v>
      </c>
      <c r="B26" s="155"/>
      <c r="C26" s="156"/>
      <c r="D26" s="94" t="s">
        <v>37</v>
      </c>
      <c r="E26" s="95">
        <f t="shared" ref="E26:F27" si="3">E27</f>
        <v>500</v>
      </c>
      <c r="F26" s="95">
        <f t="shared" si="3"/>
        <v>-109.38</v>
      </c>
      <c r="G26" s="95">
        <f>G27</f>
        <v>390.62</v>
      </c>
    </row>
    <row r="27" spans="1:7" x14ac:dyDescent="0.25">
      <c r="A27" s="109">
        <v>3</v>
      </c>
      <c r="B27" s="110"/>
      <c r="C27" s="111"/>
      <c r="D27" s="96" t="s">
        <v>46</v>
      </c>
      <c r="E27" s="78">
        <f t="shared" si="3"/>
        <v>500</v>
      </c>
      <c r="F27" s="78">
        <f t="shared" si="3"/>
        <v>-109.38</v>
      </c>
      <c r="G27" s="78">
        <f>G28</f>
        <v>390.62</v>
      </c>
    </row>
    <row r="28" spans="1:7" x14ac:dyDescent="0.25">
      <c r="A28" s="145">
        <v>32</v>
      </c>
      <c r="B28" s="146"/>
      <c r="C28" s="147"/>
      <c r="D28" s="97" t="s">
        <v>48</v>
      </c>
      <c r="E28" s="98">
        <f>SUM(E29:E30)</f>
        <v>500</v>
      </c>
      <c r="F28" s="98">
        <f>SUM(F29:F30)</f>
        <v>-109.38</v>
      </c>
      <c r="G28" s="98">
        <f>SUM(G29:G30)</f>
        <v>390.62</v>
      </c>
    </row>
    <row r="29" spans="1:7" x14ac:dyDescent="0.25">
      <c r="A29" s="99">
        <v>322</v>
      </c>
      <c r="B29" s="100"/>
      <c r="C29" s="101"/>
      <c r="D29" s="102" t="s">
        <v>84</v>
      </c>
      <c r="E29" s="62">
        <v>500</v>
      </c>
      <c r="F29" s="62">
        <f t="shared" si="0"/>
        <v>-209.38</v>
      </c>
      <c r="G29" s="62">
        <v>290.62</v>
      </c>
    </row>
    <row r="30" spans="1:7" x14ac:dyDescent="0.25">
      <c r="A30" s="99">
        <v>323</v>
      </c>
      <c r="B30" s="100"/>
      <c r="C30" s="101"/>
      <c r="D30" s="102" t="s">
        <v>85</v>
      </c>
      <c r="E30" s="103">
        <v>0</v>
      </c>
      <c r="F30" s="103">
        <f t="shared" si="0"/>
        <v>100</v>
      </c>
      <c r="G30" s="103">
        <v>100</v>
      </c>
    </row>
    <row r="31" spans="1:7" x14ac:dyDescent="0.25">
      <c r="A31" s="154" t="s">
        <v>91</v>
      </c>
      <c r="B31" s="155"/>
      <c r="C31" s="156"/>
      <c r="D31" s="94" t="s">
        <v>34</v>
      </c>
      <c r="E31" s="95">
        <f t="shared" ref="E31:F33" si="4">E32</f>
        <v>4000</v>
      </c>
      <c r="F31" s="95">
        <f t="shared" si="4"/>
        <v>1600</v>
      </c>
      <c r="G31" s="95">
        <f>G32</f>
        <v>5600</v>
      </c>
    </row>
    <row r="32" spans="1:7" x14ac:dyDescent="0.25">
      <c r="A32" s="109">
        <v>3</v>
      </c>
      <c r="B32" s="110"/>
      <c r="C32" s="111"/>
      <c r="D32" s="96" t="s">
        <v>46</v>
      </c>
      <c r="E32" s="78">
        <f t="shared" si="4"/>
        <v>4000</v>
      </c>
      <c r="F32" s="78">
        <f t="shared" si="4"/>
        <v>1600</v>
      </c>
      <c r="G32" s="78">
        <f>G33</f>
        <v>5600</v>
      </c>
    </row>
    <row r="33" spans="1:7" x14ac:dyDescent="0.25">
      <c r="A33" s="145">
        <v>32</v>
      </c>
      <c r="B33" s="146"/>
      <c r="C33" s="147"/>
      <c r="D33" s="97" t="s">
        <v>48</v>
      </c>
      <c r="E33" s="98">
        <f t="shared" si="4"/>
        <v>4000</v>
      </c>
      <c r="F33" s="98">
        <f t="shared" si="4"/>
        <v>1600</v>
      </c>
      <c r="G33" s="98">
        <f>G34</f>
        <v>5600</v>
      </c>
    </row>
    <row r="34" spans="1:7" x14ac:dyDescent="0.25">
      <c r="A34" s="99">
        <v>321</v>
      </c>
      <c r="B34" s="100"/>
      <c r="C34" s="101"/>
      <c r="D34" s="102" t="s">
        <v>83</v>
      </c>
      <c r="E34" s="62">
        <v>4000</v>
      </c>
      <c r="F34" s="62">
        <f t="shared" si="0"/>
        <v>1600</v>
      </c>
      <c r="G34" s="62">
        <v>5600</v>
      </c>
    </row>
    <row r="35" spans="1:7" x14ac:dyDescent="0.25">
      <c r="A35" s="154" t="s">
        <v>92</v>
      </c>
      <c r="B35" s="155"/>
      <c r="C35" s="156"/>
      <c r="D35" s="94" t="s">
        <v>33</v>
      </c>
      <c r="E35" s="95">
        <f t="shared" ref="E35:F36" si="5">E36</f>
        <v>1200</v>
      </c>
      <c r="F35" s="95">
        <f t="shared" si="5"/>
        <v>0</v>
      </c>
      <c r="G35" s="95">
        <f>G36</f>
        <v>1200</v>
      </c>
    </row>
    <row r="36" spans="1:7" x14ac:dyDescent="0.25">
      <c r="A36" s="109">
        <v>3</v>
      </c>
      <c r="B36" s="110"/>
      <c r="C36" s="111"/>
      <c r="D36" s="96" t="s">
        <v>46</v>
      </c>
      <c r="E36" s="78">
        <f t="shared" si="5"/>
        <v>1200</v>
      </c>
      <c r="F36" s="78">
        <f t="shared" si="5"/>
        <v>0</v>
      </c>
      <c r="G36" s="78">
        <f>G37</f>
        <v>1200</v>
      </c>
    </row>
    <row r="37" spans="1:7" x14ac:dyDescent="0.25">
      <c r="A37" s="145">
        <v>32</v>
      </c>
      <c r="B37" s="146"/>
      <c r="C37" s="147"/>
      <c r="D37" s="97" t="s">
        <v>48</v>
      </c>
      <c r="E37" s="98">
        <f t="shared" ref="E37:F37" si="6">SUM(E38:E39)</f>
        <v>1200</v>
      </c>
      <c r="F37" s="98">
        <f t="shared" si="6"/>
        <v>0</v>
      </c>
      <c r="G37" s="98">
        <f>SUM(G38:G39)</f>
        <v>1200</v>
      </c>
    </row>
    <row r="38" spans="1:7" x14ac:dyDescent="0.25">
      <c r="A38" s="99">
        <v>322</v>
      </c>
      <c r="B38" s="100"/>
      <c r="C38" s="101"/>
      <c r="D38" s="102" t="s">
        <v>48</v>
      </c>
      <c r="E38" s="62">
        <v>200</v>
      </c>
      <c r="F38" s="62">
        <f t="shared" si="0"/>
        <v>0</v>
      </c>
      <c r="G38" s="62">
        <v>200</v>
      </c>
    </row>
    <row r="39" spans="1:7" x14ac:dyDescent="0.25">
      <c r="A39" s="99">
        <v>323</v>
      </c>
      <c r="B39" s="100"/>
      <c r="C39" s="101"/>
      <c r="D39" s="102" t="s">
        <v>85</v>
      </c>
      <c r="E39" s="103">
        <v>1000</v>
      </c>
      <c r="F39" s="103">
        <f t="shared" si="0"/>
        <v>0</v>
      </c>
      <c r="G39" s="103">
        <v>1000</v>
      </c>
    </row>
    <row r="40" spans="1:7" x14ac:dyDescent="0.25">
      <c r="A40" s="154" t="s">
        <v>93</v>
      </c>
      <c r="B40" s="155"/>
      <c r="C40" s="156"/>
      <c r="D40" s="94" t="s">
        <v>39</v>
      </c>
      <c r="E40" s="95">
        <f t="shared" ref="E40:F42" si="7">E41</f>
        <v>800</v>
      </c>
      <c r="F40" s="95">
        <f t="shared" si="7"/>
        <v>-356.79</v>
      </c>
      <c r="G40" s="95">
        <f>G41</f>
        <v>443.21</v>
      </c>
    </row>
    <row r="41" spans="1:7" x14ac:dyDescent="0.25">
      <c r="A41" s="109">
        <v>3</v>
      </c>
      <c r="B41" s="110"/>
      <c r="C41" s="111"/>
      <c r="D41" s="96" t="s">
        <v>46</v>
      </c>
      <c r="E41" s="78">
        <f t="shared" si="7"/>
        <v>800</v>
      </c>
      <c r="F41" s="78">
        <f t="shared" si="7"/>
        <v>-356.79</v>
      </c>
      <c r="G41" s="78">
        <f>G42</f>
        <v>443.21</v>
      </c>
    </row>
    <row r="42" spans="1:7" x14ac:dyDescent="0.25">
      <c r="A42" s="145">
        <v>32</v>
      </c>
      <c r="B42" s="146"/>
      <c r="C42" s="147"/>
      <c r="D42" s="97" t="s">
        <v>48</v>
      </c>
      <c r="E42" s="98">
        <f t="shared" si="7"/>
        <v>800</v>
      </c>
      <c r="F42" s="98">
        <f t="shared" si="7"/>
        <v>-356.79</v>
      </c>
      <c r="G42" s="98">
        <f>G43</f>
        <v>443.21</v>
      </c>
    </row>
    <row r="43" spans="1:7" ht="18" customHeight="1" x14ac:dyDescent="0.25">
      <c r="A43" s="99">
        <v>329</v>
      </c>
      <c r="B43" s="100"/>
      <c r="C43" s="101"/>
      <c r="D43" s="102" t="s">
        <v>87</v>
      </c>
      <c r="E43" s="62">
        <v>800</v>
      </c>
      <c r="F43" s="62">
        <f t="shared" si="0"/>
        <v>-356.79</v>
      </c>
      <c r="G43" s="62">
        <v>443.21</v>
      </c>
    </row>
    <row r="44" spans="1:7" ht="31.5" customHeight="1" x14ac:dyDescent="0.25">
      <c r="A44" s="157" t="s">
        <v>94</v>
      </c>
      <c r="B44" s="158"/>
      <c r="C44" s="159"/>
      <c r="D44" s="92" t="s">
        <v>95</v>
      </c>
      <c r="E44" s="93">
        <f>E45+E53+E57+E62+E67</f>
        <v>28110</v>
      </c>
      <c r="F44" s="93">
        <f>F45+F53+F57+F62+F67</f>
        <v>-3190.62</v>
      </c>
      <c r="G44" s="93">
        <f>G45+G53+G57+G62+G67</f>
        <v>24919.38</v>
      </c>
    </row>
    <row r="45" spans="1:7" x14ac:dyDescent="0.25">
      <c r="A45" s="154" t="s">
        <v>79</v>
      </c>
      <c r="B45" s="155"/>
      <c r="C45" s="156"/>
      <c r="D45" s="94" t="s">
        <v>41</v>
      </c>
      <c r="E45" s="95">
        <f t="shared" ref="E45:F45" si="8">E46</f>
        <v>11700</v>
      </c>
      <c r="F45" s="95">
        <f t="shared" si="8"/>
        <v>-4100</v>
      </c>
      <c r="G45" s="95">
        <f>G46</f>
        <v>7600</v>
      </c>
    </row>
    <row r="46" spans="1:7" x14ac:dyDescent="0.25">
      <c r="A46" s="109">
        <v>4</v>
      </c>
      <c r="B46" s="110"/>
      <c r="C46" s="111"/>
      <c r="D46" s="96" t="s">
        <v>50</v>
      </c>
      <c r="E46" s="78">
        <f t="shared" ref="E46:F46" si="9">E47+E49</f>
        <v>11700</v>
      </c>
      <c r="F46" s="78">
        <f t="shared" si="9"/>
        <v>-4100</v>
      </c>
      <c r="G46" s="78">
        <f>G47+G49</f>
        <v>7600</v>
      </c>
    </row>
    <row r="47" spans="1:7" ht="25.5" x14ac:dyDescent="0.25">
      <c r="A47" s="145">
        <v>41</v>
      </c>
      <c r="B47" s="146"/>
      <c r="C47" s="147"/>
      <c r="D47" s="97" t="s">
        <v>51</v>
      </c>
      <c r="E47" s="104">
        <f>E48</f>
        <v>4500</v>
      </c>
      <c r="F47" s="104">
        <f>F48</f>
        <v>-4100</v>
      </c>
      <c r="G47" s="104">
        <f>G48</f>
        <v>400</v>
      </c>
    </row>
    <row r="48" spans="1:7" x14ac:dyDescent="0.25">
      <c r="A48" s="99">
        <v>412</v>
      </c>
      <c r="B48" s="100"/>
      <c r="C48" s="101"/>
      <c r="D48" s="102" t="s">
        <v>96</v>
      </c>
      <c r="E48" s="62">
        <v>4500</v>
      </c>
      <c r="F48" s="62">
        <f t="shared" si="0"/>
        <v>-4100</v>
      </c>
      <c r="G48" s="62">
        <v>400</v>
      </c>
    </row>
    <row r="49" spans="1:7" ht="25.5" x14ac:dyDescent="0.25">
      <c r="A49" s="145">
        <v>42</v>
      </c>
      <c r="B49" s="146"/>
      <c r="C49" s="147"/>
      <c r="D49" s="97" t="s">
        <v>97</v>
      </c>
      <c r="E49" s="104">
        <f>SUM(E50:E52)</f>
        <v>7200</v>
      </c>
      <c r="F49" s="104">
        <f t="shared" ref="F49:G49" si="10">SUM(F50:F52)</f>
        <v>0</v>
      </c>
      <c r="G49" s="104">
        <f t="shared" si="10"/>
        <v>7200</v>
      </c>
    </row>
    <row r="50" spans="1:7" x14ac:dyDescent="0.25">
      <c r="A50" s="99">
        <v>422</v>
      </c>
      <c r="B50" s="100"/>
      <c r="C50" s="101"/>
      <c r="D50" s="102" t="s">
        <v>98</v>
      </c>
      <c r="E50" s="62">
        <v>1700</v>
      </c>
      <c r="F50" s="62">
        <f t="shared" si="0"/>
        <v>0</v>
      </c>
      <c r="G50" s="62">
        <v>1700</v>
      </c>
    </row>
    <row r="51" spans="1:7" x14ac:dyDescent="0.25">
      <c r="A51" s="99">
        <v>424</v>
      </c>
      <c r="B51" s="100"/>
      <c r="C51" s="101"/>
      <c r="D51" s="102" t="s">
        <v>99</v>
      </c>
      <c r="E51" s="62">
        <v>5500</v>
      </c>
      <c r="F51" s="62">
        <f t="shared" si="0"/>
        <v>0</v>
      </c>
      <c r="G51" s="62">
        <v>5500</v>
      </c>
    </row>
    <row r="52" spans="1:7" x14ac:dyDescent="0.25">
      <c r="A52" s="99">
        <v>426</v>
      </c>
      <c r="B52" s="100"/>
      <c r="C52" s="101"/>
      <c r="D52" s="102" t="s">
        <v>100</v>
      </c>
      <c r="E52" s="62">
        <v>0</v>
      </c>
      <c r="F52" s="62">
        <f t="shared" si="0"/>
        <v>0</v>
      </c>
      <c r="G52" s="62">
        <v>0</v>
      </c>
    </row>
    <row r="53" spans="1:7" x14ac:dyDescent="0.25">
      <c r="A53" s="154" t="s">
        <v>89</v>
      </c>
      <c r="B53" s="155"/>
      <c r="C53" s="156"/>
      <c r="D53" s="94" t="s">
        <v>36</v>
      </c>
      <c r="E53" s="95">
        <f>E54</f>
        <v>10</v>
      </c>
      <c r="F53" s="95">
        <f t="shared" ref="F53:G55" si="11">F54</f>
        <v>0</v>
      </c>
      <c r="G53" s="95">
        <f t="shared" si="11"/>
        <v>10</v>
      </c>
    </row>
    <row r="54" spans="1:7" x14ac:dyDescent="0.25">
      <c r="A54" s="109">
        <v>4</v>
      </c>
      <c r="B54" s="110"/>
      <c r="C54" s="111"/>
      <c r="D54" s="96" t="s">
        <v>50</v>
      </c>
      <c r="E54" s="78">
        <f>E55</f>
        <v>10</v>
      </c>
      <c r="F54" s="78">
        <f t="shared" si="11"/>
        <v>0</v>
      </c>
      <c r="G54" s="78">
        <f t="shared" si="11"/>
        <v>10</v>
      </c>
    </row>
    <row r="55" spans="1:7" ht="25.5" x14ac:dyDescent="0.25">
      <c r="A55" s="145">
        <v>42</v>
      </c>
      <c r="B55" s="146"/>
      <c r="C55" s="147"/>
      <c r="D55" s="97" t="s">
        <v>97</v>
      </c>
      <c r="E55" s="104">
        <f>E56</f>
        <v>10</v>
      </c>
      <c r="F55" s="104">
        <f t="shared" si="11"/>
        <v>0</v>
      </c>
      <c r="G55" s="104">
        <f t="shared" si="11"/>
        <v>10</v>
      </c>
    </row>
    <row r="56" spans="1:7" x14ac:dyDescent="0.25">
      <c r="A56" s="99">
        <v>422</v>
      </c>
      <c r="B56" s="100"/>
      <c r="C56" s="101"/>
      <c r="D56" s="102" t="s">
        <v>98</v>
      </c>
      <c r="E56" s="62">
        <v>10</v>
      </c>
      <c r="F56" s="62">
        <f t="shared" si="0"/>
        <v>0</v>
      </c>
      <c r="G56" s="62">
        <v>10</v>
      </c>
    </row>
    <row r="57" spans="1:7" x14ac:dyDescent="0.25">
      <c r="A57" s="154" t="s">
        <v>105</v>
      </c>
      <c r="B57" s="155"/>
      <c r="C57" s="156"/>
      <c r="D57" s="94" t="s">
        <v>37</v>
      </c>
      <c r="E57" s="95">
        <f>E58</f>
        <v>1700</v>
      </c>
      <c r="F57" s="95">
        <f t="shared" ref="F57:G58" si="12">F58</f>
        <v>409.38000000000011</v>
      </c>
      <c r="G57" s="95">
        <f t="shared" si="12"/>
        <v>2109.38</v>
      </c>
    </row>
    <row r="58" spans="1:7" x14ac:dyDescent="0.25">
      <c r="A58" s="109">
        <v>4</v>
      </c>
      <c r="B58" s="110"/>
      <c r="C58" s="111"/>
      <c r="D58" s="96" t="s">
        <v>50</v>
      </c>
      <c r="E58" s="78">
        <f>E59</f>
        <v>1700</v>
      </c>
      <c r="F58" s="78">
        <f t="shared" si="12"/>
        <v>409.38000000000011</v>
      </c>
      <c r="G58" s="78">
        <f t="shared" si="12"/>
        <v>2109.38</v>
      </c>
    </row>
    <row r="59" spans="1:7" ht="25.5" x14ac:dyDescent="0.25">
      <c r="A59" s="145">
        <v>42</v>
      </c>
      <c r="B59" s="146"/>
      <c r="C59" s="147"/>
      <c r="D59" s="97" t="s">
        <v>97</v>
      </c>
      <c r="E59" s="104">
        <f>SUM(E60:E61)</f>
        <v>1700</v>
      </c>
      <c r="F59" s="104">
        <f>SUM(F60:F61)</f>
        <v>409.38000000000011</v>
      </c>
      <c r="G59" s="104">
        <f>SUM(G60:G61)</f>
        <v>2109.38</v>
      </c>
    </row>
    <row r="60" spans="1:7" x14ac:dyDescent="0.25">
      <c r="A60" s="99">
        <v>422</v>
      </c>
      <c r="B60" s="100"/>
      <c r="C60" s="101"/>
      <c r="D60" s="102" t="s">
        <v>98</v>
      </c>
      <c r="E60" s="62">
        <v>1100</v>
      </c>
      <c r="F60" s="62">
        <f t="shared" si="0"/>
        <v>409.38000000000011</v>
      </c>
      <c r="G60" s="62">
        <v>1509.38</v>
      </c>
    </row>
    <row r="61" spans="1:7" x14ac:dyDescent="0.25">
      <c r="A61" s="105">
        <v>424</v>
      </c>
      <c r="B61" s="100"/>
      <c r="C61" s="101"/>
      <c r="D61" s="102" t="s">
        <v>99</v>
      </c>
      <c r="E61" s="103">
        <v>600</v>
      </c>
      <c r="F61" s="62">
        <f t="shared" si="0"/>
        <v>0</v>
      </c>
      <c r="G61" s="62">
        <v>600</v>
      </c>
    </row>
    <row r="62" spans="1:7" x14ac:dyDescent="0.25">
      <c r="A62" s="154" t="s">
        <v>92</v>
      </c>
      <c r="B62" s="155"/>
      <c r="C62" s="156"/>
      <c r="D62" s="94" t="s">
        <v>33</v>
      </c>
      <c r="E62" s="95">
        <f>E63</f>
        <v>14700</v>
      </c>
      <c r="F62" s="95">
        <f t="shared" ref="F62:G63" si="13">F63</f>
        <v>0</v>
      </c>
      <c r="G62" s="95">
        <f t="shared" si="13"/>
        <v>14700</v>
      </c>
    </row>
    <row r="63" spans="1:7" x14ac:dyDescent="0.25">
      <c r="A63" s="109">
        <v>4</v>
      </c>
      <c r="B63" s="110"/>
      <c r="C63" s="111"/>
      <c r="D63" s="96" t="s">
        <v>101</v>
      </c>
      <c r="E63" s="78">
        <f>E64</f>
        <v>14700</v>
      </c>
      <c r="F63" s="78">
        <f t="shared" si="13"/>
        <v>0</v>
      </c>
      <c r="G63" s="78">
        <f t="shared" si="13"/>
        <v>14700</v>
      </c>
    </row>
    <row r="64" spans="1:7" ht="25.5" x14ac:dyDescent="0.25">
      <c r="A64" s="145">
        <v>42</v>
      </c>
      <c r="B64" s="146"/>
      <c r="C64" s="147"/>
      <c r="D64" s="97" t="s">
        <v>97</v>
      </c>
      <c r="E64" s="104">
        <f>SUM(E65:E66)</f>
        <v>14700</v>
      </c>
      <c r="F64" s="104">
        <f>SUM(F65:F66)</f>
        <v>0</v>
      </c>
      <c r="G64" s="104">
        <f>SUM(G65:G66)</f>
        <v>14700</v>
      </c>
    </row>
    <row r="65" spans="1:7" x14ac:dyDescent="0.25">
      <c r="A65" s="148">
        <v>422</v>
      </c>
      <c r="B65" s="149"/>
      <c r="C65" s="150"/>
      <c r="D65" s="102" t="s">
        <v>98</v>
      </c>
      <c r="E65" s="62">
        <v>2700</v>
      </c>
      <c r="F65" s="62">
        <f t="shared" si="0"/>
        <v>0</v>
      </c>
      <c r="G65" s="62">
        <v>2700</v>
      </c>
    </row>
    <row r="66" spans="1:7" x14ac:dyDescent="0.25">
      <c r="A66" s="99">
        <v>424</v>
      </c>
      <c r="B66" s="100"/>
      <c r="C66" s="101"/>
      <c r="D66" s="102" t="s">
        <v>99</v>
      </c>
      <c r="E66" s="62">
        <v>12000</v>
      </c>
      <c r="F66" s="62">
        <f t="shared" si="0"/>
        <v>0</v>
      </c>
      <c r="G66" s="62">
        <v>12000</v>
      </c>
    </row>
    <row r="67" spans="1:7" x14ac:dyDescent="0.25">
      <c r="A67" s="154" t="s">
        <v>93</v>
      </c>
      <c r="B67" s="155"/>
      <c r="C67" s="156"/>
      <c r="D67" s="94" t="s">
        <v>39</v>
      </c>
      <c r="E67" s="95">
        <f>E68</f>
        <v>0</v>
      </c>
      <c r="F67" s="95">
        <f t="shared" ref="F67:G69" si="14">F68</f>
        <v>500</v>
      </c>
      <c r="G67" s="95">
        <f t="shared" si="14"/>
        <v>500</v>
      </c>
    </row>
    <row r="68" spans="1:7" x14ac:dyDescent="0.25">
      <c r="A68" s="109">
        <v>4</v>
      </c>
      <c r="B68" s="110"/>
      <c r="C68" s="111"/>
      <c r="D68" s="96" t="s">
        <v>101</v>
      </c>
      <c r="E68" s="78">
        <f>E69</f>
        <v>0</v>
      </c>
      <c r="F68" s="78">
        <f t="shared" si="14"/>
        <v>500</v>
      </c>
      <c r="G68" s="78">
        <f t="shared" si="14"/>
        <v>500</v>
      </c>
    </row>
    <row r="69" spans="1:7" ht="25.5" x14ac:dyDescent="0.25">
      <c r="A69" s="145">
        <v>42</v>
      </c>
      <c r="B69" s="146"/>
      <c r="C69" s="147"/>
      <c r="D69" s="97" t="s">
        <v>97</v>
      </c>
      <c r="E69" s="104">
        <f>E70</f>
        <v>0</v>
      </c>
      <c r="F69" s="104">
        <f t="shared" si="14"/>
        <v>500</v>
      </c>
      <c r="G69" s="104">
        <f t="shared" si="14"/>
        <v>500</v>
      </c>
    </row>
    <row r="70" spans="1:7" x14ac:dyDescent="0.25">
      <c r="A70" s="148">
        <v>424</v>
      </c>
      <c r="B70" s="149"/>
      <c r="C70" s="150"/>
      <c r="D70" s="102" t="s">
        <v>99</v>
      </c>
      <c r="E70" s="62">
        <v>0</v>
      </c>
      <c r="F70" s="62">
        <f t="shared" ref="F70:F73" si="15">G70-E70</f>
        <v>500</v>
      </c>
      <c r="G70" s="62">
        <v>500</v>
      </c>
    </row>
    <row r="71" spans="1:7" x14ac:dyDescent="0.25">
      <c r="A71" s="151" t="s">
        <v>102</v>
      </c>
      <c r="B71" s="152"/>
      <c r="C71" s="152"/>
      <c r="D71" s="153"/>
      <c r="E71" s="60">
        <f>E9+E23+E27+E32+E36+E41+E46+E54+E58+E63+E68</f>
        <v>164660</v>
      </c>
      <c r="F71" s="60">
        <f>F9+F23+F27+F32+F36+F41+F46+F54+F58+F63+F68</f>
        <v>2130.1099999999997</v>
      </c>
      <c r="G71" s="60">
        <f>G9+G23+G27+G32+G36+G41+G46+G54+G58+G63+G68</f>
        <v>166790.11000000002</v>
      </c>
    </row>
    <row r="72" spans="1:7" x14ac:dyDescent="0.25">
      <c r="A72" s="151" t="s">
        <v>103</v>
      </c>
      <c r="B72" s="152"/>
      <c r="C72" s="152"/>
      <c r="D72" s="153"/>
      <c r="E72" s="106"/>
      <c r="F72" s="106"/>
      <c r="G72" s="107"/>
    </row>
    <row r="73" spans="1:7" x14ac:dyDescent="0.25">
      <c r="A73" s="151" t="s">
        <v>104</v>
      </c>
      <c r="B73" s="152"/>
      <c r="C73" s="152"/>
      <c r="D73" s="153"/>
      <c r="E73" s="106">
        <v>500</v>
      </c>
      <c r="F73" s="106">
        <f t="shared" si="15"/>
        <v>820.73</v>
      </c>
      <c r="G73" s="107">
        <v>1320.73</v>
      </c>
    </row>
    <row r="75" spans="1:7" x14ac:dyDescent="0.25">
      <c r="A75" s="70" t="str">
        <f>SAŽETAK!A40</f>
        <v>Krapinske Toplice, 15.9.2025.</v>
      </c>
    </row>
  </sheetData>
  <mergeCells count="47">
    <mergeCell ref="A8:C8"/>
    <mergeCell ref="A1:G1"/>
    <mergeCell ref="A3:G3"/>
    <mergeCell ref="A5:C5"/>
    <mergeCell ref="A6:C6"/>
    <mergeCell ref="A7:C7"/>
    <mergeCell ref="A32:C32"/>
    <mergeCell ref="A9:C9"/>
    <mergeCell ref="A10:C10"/>
    <mergeCell ref="A14:C14"/>
    <mergeCell ref="A20:C20"/>
    <mergeCell ref="A22:C22"/>
    <mergeCell ref="A23:C23"/>
    <mergeCell ref="A24:C24"/>
    <mergeCell ref="A26:C26"/>
    <mergeCell ref="A27:C27"/>
    <mergeCell ref="A28:C28"/>
    <mergeCell ref="A31:C31"/>
    <mergeCell ref="A49:C49"/>
    <mergeCell ref="A33:C33"/>
    <mergeCell ref="A35:C35"/>
    <mergeCell ref="A36:C36"/>
    <mergeCell ref="A37:C37"/>
    <mergeCell ref="A40:C40"/>
    <mergeCell ref="A41:C41"/>
    <mergeCell ref="A42:C42"/>
    <mergeCell ref="A44:C44"/>
    <mergeCell ref="A45:C45"/>
    <mergeCell ref="A46:C46"/>
    <mergeCell ref="A47:C47"/>
    <mergeCell ref="A68:C68"/>
    <mergeCell ref="A53:C53"/>
    <mergeCell ref="A54:C54"/>
    <mergeCell ref="A55:C55"/>
    <mergeCell ref="A57:C57"/>
    <mergeCell ref="A58:C58"/>
    <mergeCell ref="A59:C59"/>
    <mergeCell ref="A62:C62"/>
    <mergeCell ref="A63:C63"/>
    <mergeCell ref="A64:C64"/>
    <mergeCell ref="A65:C65"/>
    <mergeCell ref="A67:C67"/>
    <mergeCell ref="A69:C69"/>
    <mergeCell ref="A70:C70"/>
    <mergeCell ref="A71:D71"/>
    <mergeCell ref="A72:D72"/>
    <mergeCell ref="A73:D73"/>
  </mergeCells>
  <pageMargins left="0.70866141732283472" right="0.62992125984251968" top="0.74803149606299213" bottom="0.74803149606299213" header="0.31496062992125984" footer="0.31496062992125984"/>
  <pageSetup paperSize="9" scale="97" fitToHeight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5</vt:i4>
      </vt:variant>
      <vt:variant>
        <vt:lpstr>Imenovani rasponi</vt:lpstr>
      </vt:variant>
      <vt:variant>
        <vt:i4>1</vt:i4>
      </vt:variant>
    </vt:vector>
  </HeadingPairs>
  <TitlesOfParts>
    <vt:vector size="6" baseType="lpstr">
      <vt:lpstr>SAŽETAK</vt:lpstr>
      <vt:lpstr>RAČUN PRIHODA I RASHODA</vt:lpstr>
      <vt:lpstr>Rashodi prema funkcijskoj klas.</vt:lpstr>
      <vt:lpstr>Račun financiranja</vt:lpstr>
      <vt:lpstr>POSEBNI DIO</vt:lpstr>
      <vt:lpstr>'POSEBNI DIO'!Ispis_naslova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Nadica Majsec Kobas</cp:lastModifiedBy>
  <cp:lastPrinted>2025-10-16T07:53:35Z</cp:lastPrinted>
  <dcterms:created xsi:type="dcterms:W3CDTF">2025-09-12T01:09:22Z</dcterms:created>
  <dcterms:modified xsi:type="dcterms:W3CDTF">2025-10-16T07:53:37Z</dcterms:modified>
</cp:coreProperties>
</file>